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F:\KROS\PRO VODU\Výměna vodovodu - Dolní Jirčany\"/>
    </mc:Choice>
  </mc:AlternateContent>
  <bookViews>
    <workbookView xWindow="0" yWindow="0" windowWidth="0" windowHeight="0"/>
  </bookViews>
  <sheets>
    <sheet name="Rekapitulace stavby" sheetId="1" r:id="rId1"/>
    <sheet name="SO01 - Výměna vodovodu - ..." sheetId="2" r:id="rId2"/>
    <sheet name="VRN - Vedlejší rozpočtové...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'SO01 - Výměna vodovodu - ...'!$C$122:$K$340</definedName>
    <definedName name="_xlnm.Print_Area" localSheetId="1">'SO01 - Výměna vodovodu - ...'!$C$4:$J$76,'SO01 - Výměna vodovodu - ...'!$C$82:$J$104,'SO01 - Výměna vodovodu - ...'!$C$110:$K$340</definedName>
    <definedName name="_xlnm.Print_Titles" localSheetId="1">'SO01 - Výměna vodovodu - ...'!$122:$122</definedName>
    <definedName name="_xlnm._FilterDatabase" localSheetId="2" hidden="1">'VRN - Vedlejší rozpočtové...'!$C$120:$K$168</definedName>
    <definedName name="_xlnm.Print_Area" localSheetId="2">'VRN - Vedlejší rozpočtové...'!$C$4:$J$76,'VRN - Vedlejší rozpočtové...'!$C$82:$J$102,'VRN - Vedlejší rozpočtové...'!$C$108:$K$168</definedName>
    <definedName name="_xlnm.Print_Titles" localSheetId="2">'VRN - Vedlejší rozpočtové...'!$120:$120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66"/>
  <c r="BH166"/>
  <c r="BG166"/>
  <c r="BF166"/>
  <c r="T166"/>
  <c r="T165"/>
  <c r="R166"/>
  <c r="R165"/>
  <c r="P166"/>
  <c r="P165"/>
  <c r="BI162"/>
  <c r="BH162"/>
  <c r="BG162"/>
  <c r="BF162"/>
  <c r="T162"/>
  <c r="T161"/>
  <c r="R162"/>
  <c r="R161"/>
  <c r="P162"/>
  <c r="P161"/>
  <c r="BI158"/>
  <c r="BH158"/>
  <c r="BG158"/>
  <c r="BF158"/>
  <c r="T158"/>
  <c r="R158"/>
  <c r="P158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4"/>
  <c r="BH144"/>
  <c r="BG144"/>
  <c r="BF144"/>
  <c r="T144"/>
  <c r="R144"/>
  <c r="P144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0"/>
  <c r="BH130"/>
  <c r="BG130"/>
  <c r="BF130"/>
  <c r="T130"/>
  <c r="R130"/>
  <c r="P130"/>
  <c r="BI127"/>
  <c r="BH127"/>
  <c r="BG127"/>
  <c r="BF127"/>
  <c r="T127"/>
  <c r="R127"/>
  <c r="P127"/>
  <c r="BI124"/>
  <c r="BH124"/>
  <c r="BG124"/>
  <c r="BF124"/>
  <c r="T124"/>
  <c r="R124"/>
  <c r="P124"/>
  <c r="F115"/>
  <c r="E113"/>
  <c r="F89"/>
  <c r="E87"/>
  <c r="J24"/>
  <c r="E24"/>
  <c r="J92"/>
  <c r="J23"/>
  <c r="J21"/>
  <c r="E21"/>
  <c r="J117"/>
  <c r="J20"/>
  <c r="J18"/>
  <c r="E18"/>
  <c r="F118"/>
  <c r="J17"/>
  <c r="J15"/>
  <c r="E15"/>
  <c r="F91"/>
  <c r="J14"/>
  <c r="J12"/>
  <c r="J89"/>
  <c r="E7"/>
  <c r="E85"/>
  <c i="2" r="J37"/>
  <c r="J36"/>
  <c i="1" r="AY95"/>
  <c i="2" r="J35"/>
  <c i="1" r="AX95"/>
  <c i="2" r="BI338"/>
  <c r="BH338"/>
  <c r="BG338"/>
  <c r="BF338"/>
  <c r="T338"/>
  <c r="T337"/>
  <c r="R338"/>
  <c r="R337"/>
  <c r="P338"/>
  <c r="P337"/>
  <c r="BI334"/>
  <c r="BH334"/>
  <c r="BG334"/>
  <c r="BF334"/>
  <c r="T334"/>
  <c r="R334"/>
  <c r="P334"/>
  <c r="BI332"/>
  <c r="BH332"/>
  <c r="BG332"/>
  <c r="BF332"/>
  <c r="T332"/>
  <c r="R332"/>
  <c r="P332"/>
  <c r="BI327"/>
  <c r="BH327"/>
  <c r="BG327"/>
  <c r="BF327"/>
  <c r="T327"/>
  <c r="R327"/>
  <c r="P327"/>
  <c r="BI323"/>
  <c r="BH323"/>
  <c r="BG323"/>
  <c r="BF323"/>
  <c r="T323"/>
  <c r="R323"/>
  <c r="P323"/>
  <c r="BI321"/>
  <c r="BH321"/>
  <c r="BG321"/>
  <c r="BF321"/>
  <c r="T321"/>
  <c r="R321"/>
  <c r="P321"/>
  <c r="BI319"/>
  <c r="BH319"/>
  <c r="BG319"/>
  <c r="BF319"/>
  <c r="T319"/>
  <c r="R319"/>
  <c r="P319"/>
  <c r="BI316"/>
  <c r="BH316"/>
  <c r="BG316"/>
  <c r="BF316"/>
  <c r="T316"/>
  <c r="R316"/>
  <c r="P316"/>
  <c r="BI313"/>
  <c r="BH313"/>
  <c r="BG313"/>
  <c r="BF313"/>
  <c r="T313"/>
  <c r="R313"/>
  <c r="P313"/>
  <c r="BI310"/>
  <c r="BH310"/>
  <c r="BG310"/>
  <c r="BF310"/>
  <c r="T310"/>
  <c r="R310"/>
  <c r="P310"/>
  <c r="BI308"/>
  <c r="BH308"/>
  <c r="BG308"/>
  <c r="BF308"/>
  <c r="T308"/>
  <c r="R308"/>
  <c r="P308"/>
  <c r="BI305"/>
  <c r="BH305"/>
  <c r="BG305"/>
  <c r="BF305"/>
  <c r="T305"/>
  <c r="R305"/>
  <c r="P305"/>
  <c r="BI303"/>
  <c r="BH303"/>
  <c r="BG303"/>
  <c r="BF303"/>
  <c r="T303"/>
  <c r="R303"/>
  <c r="P303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6"/>
  <c r="BH286"/>
  <c r="BG286"/>
  <c r="BF286"/>
  <c r="T286"/>
  <c r="R286"/>
  <c r="P286"/>
  <c r="BI284"/>
  <c r="BH284"/>
  <c r="BG284"/>
  <c r="BF284"/>
  <c r="T284"/>
  <c r="R284"/>
  <c r="P284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4"/>
  <c r="BH274"/>
  <c r="BG274"/>
  <c r="BF274"/>
  <c r="T274"/>
  <c r="R274"/>
  <c r="P274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4"/>
  <c r="BH264"/>
  <c r="BG264"/>
  <c r="BF264"/>
  <c r="T264"/>
  <c r="R264"/>
  <c r="P264"/>
  <c r="BI261"/>
  <c r="BH261"/>
  <c r="BG261"/>
  <c r="BF261"/>
  <c r="T261"/>
  <c r="R261"/>
  <c r="P261"/>
  <c r="BI258"/>
  <c r="BH258"/>
  <c r="BG258"/>
  <c r="BF258"/>
  <c r="T258"/>
  <c r="R258"/>
  <c r="P258"/>
  <c r="BI256"/>
  <c r="BH256"/>
  <c r="BG256"/>
  <c r="BF256"/>
  <c r="T256"/>
  <c r="R256"/>
  <c r="P256"/>
  <c r="BI253"/>
  <c r="BH253"/>
  <c r="BG253"/>
  <c r="BF253"/>
  <c r="T253"/>
  <c r="R253"/>
  <c r="P253"/>
  <c r="BI251"/>
  <c r="BH251"/>
  <c r="BG251"/>
  <c r="BF251"/>
  <c r="T251"/>
  <c r="R251"/>
  <c r="P251"/>
  <c r="BI248"/>
  <c r="BH248"/>
  <c r="BG248"/>
  <c r="BF248"/>
  <c r="T248"/>
  <c r="R248"/>
  <c r="P248"/>
  <c r="BI244"/>
  <c r="BH244"/>
  <c r="BG244"/>
  <c r="BF244"/>
  <c r="T244"/>
  <c r="R244"/>
  <c r="P244"/>
  <c r="BI238"/>
  <c r="BH238"/>
  <c r="BG238"/>
  <c r="BF238"/>
  <c r="T238"/>
  <c r="T237"/>
  <c r="R238"/>
  <c r="R237"/>
  <c r="P238"/>
  <c r="P237"/>
  <c r="BI233"/>
  <c r="BH233"/>
  <c r="BG233"/>
  <c r="BF233"/>
  <c r="T233"/>
  <c r="R233"/>
  <c r="P233"/>
  <c r="BI229"/>
  <c r="BH229"/>
  <c r="BG229"/>
  <c r="BF229"/>
  <c r="T229"/>
  <c r="R229"/>
  <c r="P229"/>
  <c r="BI225"/>
  <c r="BH225"/>
  <c r="BG225"/>
  <c r="BF225"/>
  <c r="T225"/>
  <c r="R225"/>
  <c r="P225"/>
  <c r="BI220"/>
  <c r="BH220"/>
  <c r="BG220"/>
  <c r="BF220"/>
  <c r="T220"/>
  <c r="R220"/>
  <c r="P220"/>
  <c r="BI215"/>
  <c r="BH215"/>
  <c r="BG215"/>
  <c r="BF215"/>
  <c r="T215"/>
  <c r="R215"/>
  <c r="P215"/>
  <c r="BI210"/>
  <c r="BH210"/>
  <c r="BG210"/>
  <c r="BF210"/>
  <c r="T210"/>
  <c r="R210"/>
  <c r="P210"/>
  <c r="BI205"/>
  <c r="BH205"/>
  <c r="BG205"/>
  <c r="BF205"/>
  <c r="T205"/>
  <c r="R205"/>
  <c r="P205"/>
  <c r="BI201"/>
  <c r="BH201"/>
  <c r="BG201"/>
  <c r="BF201"/>
  <c r="T201"/>
  <c r="R201"/>
  <c r="P201"/>
  <c r="BI197"/>
  <c r="BH197"/>
  <c r="BG197"/>
  <c r="BF197"/>
  <c r="T197"/>
  <c r="R197"/>
  <c r="P197"/>
  <c r="BI193"/>
  <c r="BH193"/>
  <c r="BG193"/>
  <c r="BF193"/>
  <c r="T193"/>
  <c r="R193"/>
  <c r="P193"/>
  <c r="BI186"/>
  <c r="BH186"/>
  <c r="BG186"/>
  <c r="BF186"/>
  <c r="T186"/>
  <c r="R186"/>
  <c r="P186"/>
  <c r="BI179"/>
  <c r="BH179"/>
  <c r="BG179"/>
  <c r="BF179"/>
  <c r="T179"/>
  <c r="R179"/>
  <c r="P179"/>
  <c r="BI174"/>
  <c r="BH174"/>
  <c r="BG174"/>
  <c r="BF174"/>
  <c r="T174"/>
  <c r="R174"/>
  <c r="P174"/>
  <c r="BI166"/>
  <c r="BH166"/>
  <c r="BG166"/>
  <c r="BF166"/>
  <c r="T166"/>
  <c r="R166"/>
  <c r="P166"/>
  <c r="BI159"/>
  <c r="BH159"/>
  <c r="BG159"/>
  <c r="BF159"/>
  <c r="T159"/>
  <c r="R159"/>
  <c r="P159"/>
  <c r="BI147"/>
  <c r="BH147"/>
  <c r="BG147"/>
  <c r="BF147"/>
  <c r="T147"/>
  <c r="R147"/>
  <c r="P147"/>
  <c r="BI144"/>
  <c r="BH144"/>
  <c r="BG144"/>
  <c r="BF144"/>
  <c r="T144"/>
  <c r="R144"/>
  <c r="P144"/>
  <c r="BI140"/>
  <c r="BH140"/>
  <c r="BG140"/>
  <c r="BF140"/>
  <c r="T140"/>
  <c r="R140"/>
  <c r="P140"/>
  <c r="BI136"/>
  <c r="BH136"/>
  <c r="BG136"/>
  <c r="BF136"/>
  <c r="T136"/>
  <c r="R136"/>
  <c r="P136"/>
  <c r="BI133"/>
  <c r="BH133"/>
  <c r="BG133"/>
  <c r="BF133"/>
  <c r="T133"/>
  <c r="R133"/>
  <c r="P133"/>
  <c r="BI129"/>
  <c r="BH129"/>
  <c r="BG129"/>
  <c r="BF129"/>
  <c r="T129"/>
  <c r="R129"/>
  <c r="P129"/>
  <c r="BI126"/>
  <c r="BH126"/>
  <c r="BG126"/>
  <c r="BF126"/>
  <c r="T126"/>
  <c r="R126"/>
  <c r="P126"/>
  <c r="F117"/>
  <c r="E115"/>
  <c r="F89"/>
  <c r="E87"/>
  <c r="J24"/>
  <c r="E24"/>
  <c r="J92"/>
  <c r="J23"/>
  <c r="J21"/>
  <c r="E21"/>
  <c r="J91"/>
  <c r="J20"/>
  <c r="J18"/>
  <c r="E18"/>
  <c r="F92"/>
  <c r="J17"/>
  <c r="J15"/>
  <c r="E15"/>
  <c r="F119"/>
  <c r="J14"/>
  <c r="J12"/>
  <c r="J117"/>
  <c r="E7"/>
  <c r="E85"/>
  <c i="1" r="L90"/>
  <c r="AM90"/>
  <c r="AM89"/>
  <c r="L89"/>
  <c r="AM87"/>
  <c r="L87"/>
  <c r="L85"/>
  <c r="L84"/>
  <c i="3" r="BK162"/>
  <c r="J137"/>
  <c r="J134"/>
  <c r="BK127"/>
  <c r="J124"/>
  <c i="2" r="J332"/>
  <c r="BK323"/>
  <c r="J321"/>
  <c r="J308"/>
  <c r="BK296"/>
  <c r="BK286"/>
  <c r="J284"/>
  <c r="BK281"/>
  <c r="BK271"/>
  <c r="BK269"/>
  <c r="J267"/>
  <c r="J264"/>
  <c r="BK256"/>
  <c r="J253"/>
  <c r="J251"/>
  <c r="BK215"/>
  <c r="BK205"/>
  <c r="BK197"/>
  <c r="BK159"/>
  <c r="BK140"/>
  <c i="3" r="J162"/>
  <c r="BK158"/>
  <c r="J158"/>
  <c r="BK154"/>
  <c r="J154"/>
  <c r="BK151"/>
  <c r="J151"/>
  <c r="BK148"/>
  <c r="J148"/>
  <c r="BK144"/>
  <c r="J144"/>
  <c r="BK140"/>
  <c r="J140"/>
  <c r="BK137"/>
  <c r="BK134"/>
  <c r="J130"/>
  <c i="2" r="J323"/>
  <c r="J319"/>
  <c r="BK313"/>
  <c r="J310"/>
  <c r="BK308"/>
  <c r="BK305"/>
  <c r="J303"/>
  <c r="BK300"/>
  <c r="J298"/>
  <c r="J296"/>
  <c r="BK293"/>
  <c r="J291"/>
  <c r="BK289"/>
  <c r="BK284"/>
  <c r="BK279"/>
  <c r="BK277"/>
  <c r="BK274"/>
  <c r="J271"/>
  <c r="BK261"/>
  <c r="J258"/>
  <c r="J244"/>
  <c r="J238"/>
  <c r="J229"/>
  <c r="J220"/>
  <c r="J210"/>
  <c r="J205"/>
  <c r="BK201"/>
  <c r="J193"/>
  <c r="J179"/>
  <c r="BK174"/>
  <c r="BK166"/>
  <c r="J147"/>
  <c r="BK144"/>
  <c r="J136"/>
  <c r="J129"/>
  <c r="BK126"/>
  <c i="1" r="AS94"/>
  <c i="2" r="BK338"/>
  <c r="J338"/>
  <c r="J334"/>
  <c r="BK332"/>
  <c r="J327"/>
  <c r="J316"/>
  <c r="J313"/>
  <c r="BK310"/>
  <c r="J300"/>
  <c r="BK298"/>
  <c r="J293"/>
  <c r="J286"/>
  <c r="J281"/>
  <c r="J277"/>
  <c r="J274"/>
  <c r="J269"/>
  <c r="BK258"/>
  <c r="BK253"/>
  <c r="BK251"/>
  <c r="BK248"/>
  <c r="BK244"/>
  <c r="BK233"/>
  <c r="BK225"/>
  <c r="BK210"/>
  <c r="J201"/>
  <c r="BK193"/>
  <c r="J186"/>
  <c r="BK179"/>
  <c r="J174"/>
  <c r="J166"/>
  <c r="J159"/>
  <c r="BK147"/>
  <c r="J140"/>
  <c r="BK133"/>
  <c r="J126"/>
  <c i="3" r="BK166"/>
  <c r="J166"/>
  <c r="BK130"/>
  <c r="J127"/>
  <c r="BK124"/>
  <c i="2" r="BK334"/>
  <c r="BK327"/>
  <c r="BK321"/>
  <c r="BK319"/>
  <c r="BK316"/>
  <c r="J305"/>
  <c r="BK303"/>
  <c r="BK291"/>
  <c r="J289"/>
  <c r="J279"/>
  <c r="BK267"/>
  <c r="BK264"/>
  <c r="J261"/>
  <c r="J256"/>
  <c r="J248"/>
  <c r="BK238"/>
  <c r="J233"/>
  <c r="BK229"/>
  <c r="J225"/>
  <c r="BK220"/>
  <c r="J215"/>
  <c r="J197"/>
  <c r="BK186"/>
  <c r="J144"/>
  <c r="BK136"/>
  <c r="J133"/>
  <c r="BK129"/>
  <c i="3" l="1" r="BK123"/>
  <c r="J123"/>
  <c r="J98"/>
  <c r="P123"/>
  <c r="BK147"/>
  <c r="J147"/>
  <c r="J99"/>
  <c r="T147"/>
  <c i="2" r="P125"/>
  <c r="P209"/>
  <c r="R209"/>
  <c r="P219"/>
  <c r="T219"/>
  <c r="P243"/>
  <c i="3" r="T123"/>
  <c r="T122"/>
  <c r="T121"/>
  <c i="2" r="R125"/>
  <c r="R124"/>
  <c r="R123"/>
  <c r="T209"/>
  <c i="3" r="P147"/>
  <c i="2" r="T125"/>
  <c r="T124"/>
  <c r="T123"/>
  <c r="BK243"/>
  <c r="J243"/>
  <c r="J102"/>
  <c r="R243"/>
  <c i="3" r="R147"/>
  <c i="2" r="BK125"/>
  <c r="J125"/>
  <c r="J98"/>
  <c r="BK209"/>
  <c r="J209"/>
  <c r="J99"/>
  <c r="BK219"/>
  <c r="J219"/>
  <c r="J100"/>
  <c r="R219"/>
  <c r="T243"/>
  <c i="3" r="R123"/>
  <c r="R122"/>
  <c r="R121"/>
  <c r="BE166"/>
  <c r="BK161"/>
  <c r="J161"/>
  <c r="J100"/>
  <c i="2" r="F91"/>
  <c r="E113"/>
  <c r="F120"/>
  <c r="BE126"/>
  <c r="BE159"/>
  <c r="BE197"/>
  <c r="BE205"/>
  <c r="BE251"/>
  <c r="BE256"/>
  <c r="BE271"/>
  <c r="BE277"/>
  <c r="BE284"/>
  <c r="BE293"/>
  <c r="BE298"/>
  <c r="BE305"/>
  <c r="BE316"/>
  <c i="3" r="F92"/>
  <c r="E111"/>
  <c r="J115"/>
  <c r="F117"/>
  <c r="J118"/>
  <c r="BE124"/>
  <c r="BE130"/>
  <c r="BE134"/>
  <c i="2" r="J120"/>
  <c r="BE140"/>
  <c r="BE174"/>
  <c r="BE201"/>
  <c r="BE215"/>
  <c r="BE238"/>
  <c r="BE253"/>
  <c r="BE264"/>
  <c r="BE267"/>
  <c r="BE274"/>
  <c r="BE279"/>
  <c r="BE300"/>
  <c r="BE303"/>
  <c r="BE327"/>
  <c r="BE334"/>
  <c r="BE338"/>
  <c r="J89"/>
  <c r="J119"/>
  <c r="BE136"/>
  <c r="BE147"/>
  <c r="BE179"/>
  <c r="BE193"/>
  <c r="BE210"/>
  <c r="BE220"/>
  <c r="BE229"/>
  <c r="BE248"/>
  <c r="BE286"/>
  <c r="BE310"/>
  <c r="BE313"/>
  <c r="BE319"/>
  <c r="BE321"/>
  <c r="BE332"/>
  <c r="BK337"/>
  <c r="J337"/>
  <c r="J103"/>
  <c i="3" r="BE127"/>
  <c r="BE137"/>
  <c r="BE140"/>
  <c r="BE144"/>
  <c r="BE148"/>
  <c r="BE151"/>
  <c r="BE154"/>
  <c r="BE158"/>
  <c r="BE162"/>
  <c r="BK165"/>
  <c r="J165"/>
  <c r="J101"/>
  <c i="2" r="BE129"/>
  <c r="BE133"/>
  <c r="BE144"/>
  <c r="BE166"/>
  <c r="BE186"/>
  <c r="BE225"/>
  <c r="BE233"/>
  <c r="BE244"/>
  <c r="BE258"/>
  <c r="BE261"/>
  <c r="BE269"/>
  <c r="BE281"/>
  <c r="BE289"/>
  <c r="BE291"/>
  <c r="BE296"/>
  <c r="BE308"/>
  <c r="BE323"/>
  <c r="BK237"/>
  <c r="J237"/>
  <c r="J101"/>
  <c i="3" r="J91"/>
  <c r="J34"/>
  <c i="1" r="AW96"/>
  <c i="3" r="F35"/>
  <c i="1" r="BB96"/>
  <c i="2" r="J34"/>
  <c i="1" r="AW95"/>
  <c i="2" r="F35"/>
  <c i="1" r="BB95"/>
  <c i="2" r="F36"/>
  <c i="1" r="BC95"/>
  <c i="2" r="F34"/>
  <c i="1" r="BA95"/>
  <c i="3" r="F34"/>
  <c i="1" r="BA96"/>
  <c i="3" r="F36"/>
  <c i="1" r="BC96"/>
  <c i="3" r="F37"/>
  <c i="1" r="BD96"/>
  <c i="2" r="F37"/>
  <c i="1" r="BD95"/>
  <c i="3" l="1" r="P122"/>
  <c r="P121"/>
  <c i="1" r="AU96"/>
  <c i="2" r="P124"/>
  <c r="P123"/>
  <c i="1" r="AU95"/>
  <c i="3" r="BK122"/>
  <c r="J122"/>
  <c r="J97"/>
  <c i="2" r="BK124"/>
  <c r="J124"/>
  <c r="J97"/>
  <c i="1" r="BA94"/>
  <c r="W30"/>
  <c r="BB94"/>
  <c r="W31"/>
  <c i="3" r="J33"/>
  <c i="1" r="AV96"/>
  <c r="AT96"/>
  <c i="2" r="J33"/>
  <c i="1" r="AV95"/>
  <c r="AT95"/>
  <c r="BD94"/>
  <c r="W33"/>
  <c i="2" r="F33"/>
  <c i="1" r="AZ95"/>
  <c r="BC94"/>
  <c r="AY94"/>
  <c i="3" r="F33"/>
  <c i="1" r="AZ96"/>
  <c i="3" l="1" r="BK121"/>
  <c r="J121"/>
  <c r="J96"/>
  <c i="2" r="BK123"/>
  <c r="J123"/>
  <c i="1" r="AZ94"/>
  <c r="W29"/>
  <c r="AU94"/>
  <c r="AW94"/>
  <c r="AK30"/>
  <c r="W32"/>
  <c i="2" r="J30"/>
  <c i="1" r="AG95"/>
  <c r="AN95"/>
  <c r="AX94"/>
  <c i="2" l="1" r="J39"/>
  <c r="J96"/>
  <c i="1" r="AV94"/>
  <c r="AK29"/>
  <c i="3" r="J30"/>
  <c i="1" r="AG96"/>
  <c r="AN96"/>
  <c i="3" l="1" r="J39"/>
  <c i="1" r="AG94"/>
  <c r="AK26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<sst xmlns="http://schemas.openxmlformats.org/spreadsheetml/2006/main">
  <si>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</si>
  <si>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</si>
  <si>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</si>
  <si>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</si>
  <si>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</si>
  <si>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{49ec11f5-353f-4b6c-804c-9e4f928ecfce}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</si>
  <si>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</si>
  <si>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</si>
  <si>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</si>
  <si>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</si>
  <si>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</si>
  <si>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</si>
  <si>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</si>
  <si>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</si>
  <si>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2026/017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</si>
  <si>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</si>
  <si>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</si>
  <si>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Výměna vodovodu - Dolní Jirčany</t>
  </si>
  <si>
    <t>KSO:</t>
  </si>
  <si>
    <t>CC-CZ:</t>
  </si>
  <si>
    <t>Místo:</t>
  </si>
  <si>
    <t xml:space="preserve"> </t>
  </si>
  <si>
    <t>Datum:</t>
  </si>
  <si>
    <t>4. 6. 2026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</si>
  <si>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</si>
  <si>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</si>
  <si>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</si>
  <si>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</si>
  <si>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</si>
  <si>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</si>
  <si>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</si>
  <si>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</si>
  <si>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</si>
  <si>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</si>
  <si>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</si>
  <si>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</si>
  <si>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</si>
  <si>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</si>
  <si>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</si>
  <si>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</si>
  <si>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</si>
  <si>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</si>
  <si>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</si>
  <si>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</si>
  <si>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</si>
  <si>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</si>
  <si>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</si>
  <si>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</si>
  <si>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</si>
  <si>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</si>
  <si>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</si>
  <si>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</si>
  <si>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</si>
  <si>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</si>
  <si>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</si>
  <si>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</si>
  <si>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</si>
  <si>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</si>
  <si>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</si>
  <si>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</si>
  <si>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</si>
  <si>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</si>
  <si>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</si>
  <si>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</si>
  <si>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</si>
  <si>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</si>
  <si>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</si>
  <si>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</si>
  <si>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</si>
  <si>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</si>
  <si>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</si>
  <si>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</si>
  <si>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</si>
  <si>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</si>
  <si>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</si>
  <si>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</si>
  <si>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</si>
  <si>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</si>
  <si>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</si>
  <si>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Výměna vodovodu - Etapa 2</t>
  </si>
  <si>
    <t>STA</t>
  </si>
  <si>
    <t>1</t>
  </si>
  <si>
    <t>{9df56b0a-e26d-4ca5-8b95-c0bd43d4aca1}</t>
  </si>
  <si>
    <t>2</t>
  </si>
  <si>
    <t>VRN</t>
  </si>
  <si>
    <t>Vedlejší rozpočtové náklady</t>
  </si>
  <si>
    <t>{2cd9c4a0-f676-41bb-b6fa-1aeb274180cf}</t>
  </si>
  <si>
    <t>KRYCÍ LIST SOUPISU PRACÍ</t>
  </si>
  <si>
    <t>Objekt:</t>
  </si>
  <si>
    <t>SO01 - Výměna vodovodu - Etapa 2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</si>
  <si>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</si>
  <si>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</si>
  <si>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</si>
  <si>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</si>
  <si>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</si>
  <si>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</si>
  <si>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</si>
  <si>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</si>
  <si>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</si>
  <si>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</si>
  <si>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Vedení trubní dálková a přípojná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</si>
  <si>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</si>
  <si>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</si>
  <si>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</si>
  <si>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</si>
  <si>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</si>
  <si>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</si>
  <si>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</si>
  <si>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</si>
  <si>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</si>
  <si>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</si>
  <si>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</si>
  <si>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</si>
  <si>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</si>
  <si>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</si>
  <si>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</si>
  <si>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</si>
  <si>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</si>
  <si>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</si>
  <si>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</si>
  <si>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1151012R</t>
  </si>
  <si>
    <t>Čerpání vody na dopravní výšku do 10 m s uvažovaným průměrným přítokem přes 500 do 1 000 l/min po celou dobu výstavby</t>
  </si>
  <si>
    <t>soubor</t>
  </si>
  <si>
    <t>4</t>
  </si>
  <si>
    <t>-2139498400</t>
  </si>
  <si>
    <t>PP</t>
  </si>
  <si>
    <t>P</t>
  </si>
  <si>
    <t xml:space="preserve">Poznámka k položce:_x000d_
čerpání vody po celou dobu výstavby včetně pohotovosti čerpací soustavy_x000d_
</t>
  </si>
  <si>
    <t>119001421</t>
  </si>
  <si>
    <t>Dočasné zajištění kabelů a kabelových tratí ze 3 volně ložených kabelů</t>
  </si>
  <si>
    <t>m</t>
  </si>
  <si>
    <t>CS ÚRS 2026 01</t>
  </si>
  <si>
    <t>-1132369754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</si>
  <si>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</si>
  <si>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Online PSC</t>
  </si>
  <si>
    <t>https://podminky.urs.cz/item/CS_URS_2026_01/119001421</t>
  </si>
  <si>
    <t>VV</t>
  </si>
  <si>
    <t>"CETIN" 0,8</t>
  </si>
  <si>
    <t>3</t>
  </si>
  <si>
    <t>129001105R</t>
  </si>
  <si>
    <t>Ruční výkop kolem stávajících sítí</t>
  </si>
  <si>
    <t>m3</t>
  </si>
  <si>
    <t>2120138290</t>
  </si>
  <si>
    <t xml:space="preserve">Poznámka k položce:_x000d_
ruční výkop kolem stávajících sítí, svislé ruční přemístění, zpětný ruční zásyp_x000d_
</t>
  </si>
  <si>
    <t>132254104</t>
  </si>
  <si>
    <t>Hloubení rýh zapažených š do 800 mm v hornině třídy těžitelnosti I skupiny 3 objem přes 100 m3 strojně</t>
  </si>
  <si>
    <t>-1553668910</t>
  </si>
  <si>
    <t>Hloubení zapažených rýh šířky do 800 mm strojně s urovnáním dna do předepsaného profilu a spádu v hornině třídy těžitelnosti I skupiny 3 přes 100 m3</t>
  </si>
  <si>
    <t>https://podminky.urs.cz/item/CS_URS_2026_01/132254104</t>
  </si>
  <si>
    <t>280*0,8*1,7</t>
  </si>
  <si>
    <t>5</t>
  </si>
  <si>
    <t>151101101</t>
  </si>
  <si>
    <t>Zřízení příložného pažení a rozepření stěn rýh hl do 2 m</t>
  </si>
  <si>
    <t>m2</t>
  </si>
  <si>
    <t>-1392319979</t>
  </si>
  <si>
    <t>Zřízení pažení a rozepření stěn rýh pro podzemní vedení příložné pro jakoukoliv mezerovitost, hloubky do 2 m</t>
  </si>
  <si>
    <t>https://podminky.urs.cz/item/CS_URS_2026_01/151101101</t>
  </si>
  <si>
    <t>280*1,7*2</t>
  </si>
  <si>
    <t>6</t>
  </si>
  <si>
    <t>151101111</t>
  </si>
  <si>
    <t>Odstranění příložného pažení a rozepření stěn rýh hl do 2 m</t>
  </si>
  <si>
    <t>801735801</t>
  </si>
  <si>
    <t>Odstranění pažení a rozepření stěn rýh pro podzemní vedení s uložením materiálu na vzdálenost do 3 m od kraje výkopu příložné, hloubky do 2 m</t>
  </si>
  <si>
    <t>https://podminky.urs.cz/item/CS_URS_2026_01/151101111</t>
  </si>
  <si>
    <t>7</t>
  </si>
  <si>
    <t>162251102</t>
  </si>
  <si>
    <t>Vodorovné přemístění přes 20 do 50 m výkopku/sypaniny z horniny třídy těžitelnosti I skupiny 1 až 3</t>
  </si>
  <si>
    <t>-1188173021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</si>
  <si>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</si>
  <si>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https://podminky.urs.cz/item/CS_URS_2026_01/162251102</t>
  </si>
  <si>
    <t>přemístění na mezideponii</t>
  </si>
  <si>
    <t>"celkem hloubení" 380,8</t>
  </si>
  <si>
    <t>Mezisoučet</t>
  </si>
  <si>
    <t>"zpět na zásyp v zeleném" 266,56</t>
  </si>
  <si>
    <t>mezistaveništní doprava</t>
  </si>
  <si>
    <t>"obsyp štěrkopísek" 91,84</t>
  </si>
  <si>
    <t>Součet</t>
  </si>
  <si>
    <t>8</t>
  </si>
  <si>
    <t>162751117</t>
  </si>
  <si>
    <t>Vodorovné přemístění přes 9 000 do 10000 m výkopku/sypaniny z horniny třídy těžitelnosti I skupiny 1 až 3</t>
  </si>
  <si>
    <t>-1823131582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</si>
  <si>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</si>
  <si>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https://podminky.urs.cz/item/CS_URS_2026_01/162751117</t>
  </si>
  <si>
    <t>přemístění na skládku</t>
  </si>
  <si>
    <t>"lože" 22,4</t>
  </si>
  <si>
    <t>"obsyp" 91,84</t>
  </si>
  <si>
    <t>9</t>
  </si>
  <si>
    <t>167151111</t>
  </si>
  <si>
    <t>Nakládání výkopku z hornin třídy těžitelnosti I skupiny 1 až 3 přes 100 m3</t>
  </si>
  <si>
    <t>1176482072</t>
  </si>
  <si>
    <t>Nakládání, skládání a překládání neulehlého výkopku nebo sypaniny strojně nakládání, množství přes 100 m3, z hornin třídy těžitelnosti I, skupiny 1 až 3</t>
  </si>
  <si>
    <t>https://podminky.urs.cz/item/CS_URS_2026_01/167151111</t>
  </si>
  <si>
    <t>nakládání na mezideponii</t>
  </si>
  <si>
    <t>10</t>
  </si>
  <si>
    <t>171201231</t>
  </si>
  <si>
    <t>Poplatek za uložení zeminy a kamení na recyklační skládce (skládkovné) kód odpadu 17 05 04</t>
  </si>
  <si>
    <t>t</t>
  </si>
  <si>
    <t>-1497373141</t>
  </si>
  <si>
    <t>Poplatek za uložení stavebního odpadu na recyklační skládce (skládkovné) zeminy a kamení zatříděného do Katalogu odpadů pod kódem 17 05 04</t>
  </si>
  <si>
    <t>https://podminky.urs.cz/item/CS_URS_2026_01/171201231</t>
  </si>
  <si>
    <t>"uložení na skládce" 114,24</t>
  </si>
  <si>
    <t>114,24*2 'Přepočtené koeficientem množství</t>
  </si>
  <si>
    <t>11</t>
  </si>
  <si>
    <t>171251201</t>
  </si>
  <si>
    <t>Uložení sypaniny na skládky nebo meziskládky</t>
  </si>
  <si>
    <t>-1716266586</t>
  </si>
  <si>
    <t>Uložení sypaniny na skládky nebo meziskládky bez hutnění s upravením uložené sypaniny do předepsaného tvaru</t>
  </si>
  <si>
    <t>https://podminky.urs.cz/item/CS_URS_2026_01/171251201</t>
  </si>
  <si>
    <t>174151101</t>
  </si>
  <si>
    <t>Zásyp jam, šachet rýh nebo kolem objektů sypaninou se zhutněním</t>
  </si>
  <si>
    <t>1955712719</t>
  </si>
  <si>
    <t>Zásyp sypaninou z jakékoliv horniny strojně s uložením výkopku ve vrstvách se zhutněním jam, šachet, rýh nebo kolem objektů v těchto vykopávkách</t>
  </si>
  <si>
    <t>https://podminky.urs.cz/item/CS_URS_2026_01/174151101</t>
  </si>
  <si>
    <t>"odečet lože" -22,4</t>
  </si>
  <si>
    <t>"odečet obsyp" -91,84</t>
  </si>
  <si>
    <t>13</t>
  </si>
  <si>
    <t>174251109</t>
  </si>
  <si>
    <t>Příplatek k ceně za prohození sypaniny strojně</t>
  </si>
  <si>
    <t>-1581249043</t>
  </si>
  <si>
    <t>Zásyp sypaninou z jakékoliv horniny strojně Příplatek k ceně za prohození sypaniny</t>
  </si>
  <si>
    <t>https://podminky.urs.cz/item/CS_URS_2026_01/174251109</t>
  </si>
  <si>
    <t>14</t>
  </si>
  <si>
    <t>175151101</t>
  </si>
  <si>
    <t>Obsypání potrubí strojně sypaninou bez prohození, uloženou do 3 m</t>
  </si>
  <si>
    <t>-2074227593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</si>
  <si>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</si>
  <si>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https://podminky.urs.cz/item/CS_URS_2026_01/175151101</t>
  </si>
  <si>
    <t>280*0,8*(0,11+0,3)</t>
  </si>
  <si>
    <t>15</t>
  </si>
  <si>
    <t>M</t>
  </si>
  <si>
    <t>58331200</t>
  </si>
  <si>
    <t>štěrkopísek netříděný</t>
  </si>
  <si>
    <t>1510131318</t>
  </si>
  <si>
    <t>Poznámka k položce:_x000d_
Nesoudržný, nesedavý, vhodný obsypový materiál - štěrkopísek max. zrno 50 mm, bez ostrohranných částic._x000d_
Včetně dopravy materiálu na stavbu z lomu ze vzdálenosti 50 km, dále staveništní a vnitrostaveništní přesuny hmot včetně nakládání na mezideponii.</t>
  </si>
  <si>
    <t>91,84*2 'Přepočtené koeficientem množství</t>
  </si>
  <si>
    <t>16</t>
  </si>
  <si>
    <t>181951112</t>
  </si>
  <si>
    <t>Úprava pláně v hornině třídy těžitelnosti I skupiny 1 až 3 se zhutněním strojně</t>
  </si>
  <si>
    <t>-1245764642</t>
  </si>
  <si>
    <t>Úprava pláně vyrovnáním výškových rozdílů strojně v hornině třídy těžitelnosti I, skupiny 1 až 3 se zhutněním</t>
  </si>
  <si>
    <t>https://podminky.urs.cz/item/CS_URS_2026_01/181951112</t>
  </si>
  <si>
    <t>280*0,8</t>
  </si>
  <si>
    <t>Zakládání</t>
  </si>
  <si>
    <t>17</t>
  </si>
  <si>
    <t>211571121</t>
  </si>
  <si>
    <t>Výplň odvodňovacích žeber nebo trativodů kamenivem drobným těženým</t>
  </si>
  <si>
    <t>2094554248</t>
  </si>
  <si>
    <t>Výplň kamenivem do rýh odvodňovacích žeber nebo trativodů bez zhutnění, s úpravou povrchu výplně kamenivem drobným těženým</t>
  </si>
  <si>
    <t>https://podminky.urs.cz/item/CS_URS_2026_01/211571121</t>
  </si>
  <si>
    <t>Poznámka k položce:_x000d_
Bude fakturováno dle skutečnosti</t>
  </si>
  <si>
    <t>280*0,2*0,2</t>
  </si>
  <si>
    <t>18</t>
  </si>
  <si>
    <t>212755216</t>
  </si>
  <si>
    <t>Trativody z drenážních trubek plastových flexibilních DN 160 mm bez lože a obsypu</t>
  </si>
  <si>
    <t>1307385340</t>
  </si>
  <si>
    <t>https://podminky.urs.cz/item/CS_URS_2026_01/212755216</t>
  </si>
  <si>
    <t>Vodorovné konstrukce</t>
  </si>
  <si>
    <t>19</t>
  </si>
  <si>
    <t>451573111</t>
  </si>
  <si>
    <t>Lože pod potrubí otevřený výkop ze štěrkopísku</t>
  </si>
  <si>
    <t>-382135144</t>
  </si>
  <si>
    <t>Lože pod potrubí, stoky a drobné objekty v otevřeném výkopu z písku a štěrkopísku do 63 mm</t>
  </si>
  <si>
    <t>https://podminky.urs.cz/item/CS_URS_2026_01/451573111</t>
  </si>
  <si>
    <t xml:space="preserve">Poznámka k položce:_x000d_
frakce &lt;16 mm_x000d_
Včetně dopravy materiálu na stavbu z lomu, dále staveništní a vnitrostaveništní přesuny hmot včetně nakládání na mezideponii_x000d_
</t>
  </si>
  <si>
    <t>280*0,8*0,1</t>
  </si>
  <si>
    <t>20</t>
  </si>
  <si>
    <t>452323131</t>
  </si>
  <si>
    <t>Podkladní bloky ze ŽB bez zvýšených nároků na prostředí tř. C 12/15 otevřený výkop</t>
  </si>
  <si>
    <t>-46127536</t>
  </si>
  <si>
    <t>Podkladní a zajišťovací konstrukce z betonu železového v otevřeném výkopu bez zvýšených nároků na prostředí bloky pro potrubí z betonu tř. C 12/15</t>
  </si>
  <si>
    <t>https://podminky.urs.cz/item/CS_URS_2026_01/452323131</t>
  </si>
  <si>
    <t xml:space="preserve">"šoupě"  0,3*0,3*0,3*6</t>
  </si>
  <si>
    <t>452353111</t>
  </si>
  <si>
    <t>Bednění podkladních bloků pod potrubí, stoky a drobné objekty otevřený výkop zřízení</t>
  </si>
  <si>
    <t>-1087746302</t>
  </si>
  <si>
    <t>Bednění podkladních a zajišťovacích konstrukcí v otevřeném výkopu bloků pro potrubí zřízení</t>
  </si>
  <si>
    <t>https://podminky.urs.cz/item/CS_URS_2026_01/452353111</t>
  </si>
  <si>
    <t>"šoupě" 0,3*0,3*4*6</t>
  </si>
  <si>
    <t>22</t>
  </si>
  <si>
    <t>452353112</t>
  </si>
  <si>
    <t>Bednění podkladních bloků pod potrubí, stoky a drobné objekty otevřený výkop odstranění</t>
  </si>
  <si>
    <t>967704172</t>
  </si>
  <si>
    <t>Bednění podkladních a zajišťovacích konstrukcí v otevřeném výkopu bloků pro potrubí odstranění</t>
  </si>
  <si>
    <t>https://podminky.urs.cz/item/CS_URS_2026_01/452353112</t>
  </si>
  <si>
    <t>Komunikace pozemní</t>
  </si>
  <si>
    <t>23</t>
  </si>
  <si>
    <t>564861011</t>
  </si>
  <si>
    <t>Podklad ze štěrkodrtě ŠD plochy do 100 m2 tl 200 mm</t>
  </si>
  <si>
    <t>-142754918</t>
  </si>
  <si>
    <t>Podklad ze štěrkodrti ŠD s rozprostřením a zhutněním plochy jednotlivě do 100 m2, po zhutnění tl. 200 mm</t>
  </si>
  <si>
    <t>https://podminky.urs.cz/item/CS_URS_2026_01/564861011</t>
  </si>
  <si>
    <t>ŠD tl.400 mm</t>
  </si>
  <si>
    <t>14,4*0,8*2</t>
  </si>
  <si>
    <t>Vedení trubní dálková a přípojná</t>
  </si>
  <si>
    <t>24</t>
  </si>
  <si>
    <t>850311811</t>
  </si>
  <si>
    <t>Bourání stávajícího potrubí z trub litinových DN 150</t>
  </si>
  <si>
    <t>1092203649</t>
  </si>
  <si>
    <t>Bourání stávajícího potrubí z trub litinových hrdlových nebo přírubových v otevřeném výkopu DN do 150</t>
  </si>
  <si>
    <t>https://podminky.urs.cz/item/CS_URS_2026_01/850311811</t>
  </si>
  <si>
    <t>Poznámka k položce:_x000d_
Demontáž a bourání stávajícího litinového potrubí, včetně rozpojení, řezání, manipulace s vybouraným materiálem, nakládky, odvozu a ekologické likvidace nebo uložení odpadu._x000d_
Bude fakturováno dle skutečnosti.</t>
  </si>
  <si>
    <t>25</t>
  </si>
  <si>
    <t>857262122</t>
  </si>
  <si>
    <t>Montáž litinových tvarovek jednoosých přírubových otevřený výkop DN 100</t>
  </si>
  <si>
    <t>kus</t>
  </si>
  <si>
    <t>-1185686803</t>
  </si>
  <si>
    <t>Montáž litinových tvarovek na potrubí litinovém tlakovém jednoosých na potrubí z trub přírubových v otevřeném výkopu, kanálu nebo v šachtě DN 100</t>
  </si>
  <si>
    <t>https://podminky.urs.cz/item/CS_URS_2026_01/857262122</t>
  </si>
  <si>
    <t>26</t>
  </si>
  <si>
    <t>55253641</t>
  </si>
  <si>
    <t>přechod přírubový,práškový epoxid tl 250µm FFR-kus litinový DN 100/80</t>
  </si>
  <si>
    <t>1466887318</t>
  </si>
  <si>
    <t>27</t>
  </si>
  <si>
    <t>857264122</t>
  </si>
  <si>
    <t>Montáž litinových tvarovek odbočných přírubových otevřený výkop DN 100</t>
  </si>
  <si>
    <t>968504823</t>
  </si>
  <si>
    <t>Montáž litinových tvarovek na potrubí litinovém tlakovém odbočných na potrubí z trub přírubových v otevřeném výkopu, kanálu nebo v šachtě DN 100</t>
  </si>
  <si>
    <t>https://podminky.urs.cz/item/CS_URS_2026_01/857264122</t>
  </si>
  <si>
    <t>28</t>
  </si>
  <si>
    <t>55253516</t>
  </si>
  <si>
    <t>tvarovka přírubová litinová vodovodní s přírubovou odbočkou PN10/16 T-kus DN 100/100</t>
  </si>
  <si>
    <t>-317597542</t>
  </si>
  <si>
    <t>29</t>
  </si>
  <si>
    <t>871251141</t>
  </si>
  <si>
    <t>Montáž potrubí z PE100 RC SDR 11 otevřený výkop svařovaných na tupo d 110 x 10,0 mm</t>
  </si>
  <si>
    <t>1565170653</t>
  </si>
  <si>
    <t>Montáž vodovodního potrubí z polyetylenu PE100 RC v otevřeném výkopu svařovaných na tupo SDR 11/PN16 d 110 x 10,0 mm</t>
  </si>
  <si>
    <t>https://podminky.urs.cz/item/CS_URS_2026_01/871251141</t>
  </si>
  <si>
    <t>30</t>
  </si>
  <si>
    <t>28613550</t>
  </si>
  <si>
    <t>potrubí vodovodní dvouvrstvé PE100 RC SDR11 110x10mm</t>
  </si>
  <si>
    <t>1578070451</t>
  </si>
  <si>
    <t>280*1,015 'Přepočtené koeficientem množství</t>
  </si>
  <si>
    <t>31</t>
  </si>
  <si>
    <t>877251101</t>
  </si>
  <si>
    <t>Montáž elektrospojek na vodovodním potrubí z PE trub d 110</t>
  </si>
  <si>
    <t>422862666</t>
  </si>
  <si>
    <t>Montáž tvarovek na vodovodním plastovém potrubí z polyetylenu PE 100 elektrotvarovek SDR 11/PN16 spojek, oblouků nebo redukcí d 110</t>
  </si>
  <si>
    <t>https://podminky.urs.cz/item/CS_URS_2026_01/877251101</t>
  </si>
  <si>
    <t>32</t>
  </si>
  <si>
    <t>28614898_R</t>
  </si>
  <si>
    <t>elektrooblouk 13° SDR11 PE 100 RC PN16 D 110mm</t>
  </si>
  <si>
    <t>-539689510</t>
  </si>
  <si>
    <t>33</t>
  </si>
  <si>
    <t>28615975</t>
  </si>
  <si>
    <t>elektrospojka SDR11 PE 100 PN16 D 110mm</t>
  </si>
  <si>
    <t>1958489597</t>
  </si>
  <si>
    <t>34</t>
  </si>
  <si>
    <t>87845444R</t>
  </si>
  <si>
    <t>Spojovací materiál</t>
  </si>
  <si>
    <t>kmpl</t>
  </si>
  <si>
    <t>-1389019439</t>
  </si>
  <si>
    <t>Poznámka k položce:_x000d_
Spojovací materiál – nerezová ocel, šrouby (max. dva závity nad matku, šrouby nerez A2, matice nerez A4), dvojitá izolační bandáž přírubových a závitových spojů na vodovodu a přípojkách v souladu s technickými podmínkami investora.</t>
  </si>
  <si>
    <t>35</t>
  </si>
  <si>
    <t>891241112</t>
  </si>
  <si>
    <t>Montáž vodovodních šoupátek otevřený výkop DN 80</t>
  </si>
  <si>
    <t>-1840606285</t>
  </si>
  <si>
    <t>Montáž vodovodních armatur na potrubí šoupátek nebo klapek uzavíracích v otevřeném výkopu nebo v šachtách s osazením zemní soupravy (bez poklopů) DN 80</t>
  </si>
  <si>
    <t>https://podminky.urs.cz/item/CS_URS_2026_01/891241112</t>
  </si>
  <si>
    <t>36</t>
  </si>
  <si>
    <t>42221303</t>
  </si>
  <si>
    <t>šoupátko pitná voda litina GGG 50 krátká stavební dl PN10/16 DN 80x180mm</t>
  </si>
  <si>
    <t>-2053725148</t>
  </si>
  <si>
    <t>37</t>
  </si>
  <si>
    <t>42291034</t>
  </si>
  <si>
    <t>souprava zemní teleskopická pro E1 šoupatka DN 65-80mm Rd 1,3-1,8m</t>
  </si>
  <si>
    <t>-1142095826</t>
  </si>
  <si>
    <t>38</t>
  </si>
  <si>
    <t>891249951</t>
  </si>
  <si>
    <t>Montáž potrubních spojek hrdlo/příruba na potrubí z jakýchkoli trub DN 80</t>
  </si>
  <si>
    <t>-2125378262</t>
  </si>
  <si>
    <t>Montáž opravných armatur na potrubí z trub litinových, ocelových nebo plastických hmot potrubních spojek hrdlo/příruba DN 80</t>
  </si>
  <si>
    <t>https://podminky.urs.cz/item/CS_URS_2026_01/891249951</t>
  </si>
  <si>
    <t>39</t>
  </si>
  <si>
    <t>31951003</t>
  </si>
  <si>
    <t>potrubní spojka jištěná proti posuvu hrdlo-příruba DN 80</t>
  </si>
  <si>
    <t>970419527</t>
  </si>
  <si>
    <t>40</t>
  </si>
  <si>
    <t>891261112</t>
  </si>
  <si>
    <t>Montáž vodovodních šoupátek otevřený výkop DN 100</t>
  </si>
  <si>
    <t>1731621228</t>
  </si>
  <si>
    <t>Montáž vodovodních armatur na potrubí šoupátek nebo klapek uzavíracích v otevřeném výkopu nebo v šachtách s osazením zemní soupravy (bez poklopů) DN 100</t>
  </si>
  <si>
    <t>https://podminky.urs.cz/item/CS_URS_2026_01/891261112</t>
  </si>
  <si>
    <t>41</t>
  </si>
  <si>
    <t>42221304</t>
  </si>
  <si>
    <t>šoupátko pitná voda litina GGG 50 krátká stavební dl PN10/16 DN 100x190mm</t>
  </si>
  <si>
    <t>-1378998117</t>
  </si>
  <si>
    <t>42</t>
  </si>
  <si>
    <t>42291035</t>
  </si>
  <si>
    <t>souprava zemní teleskopická pro E1 šoupatka DN 100mm Rd 1,3-1,8m</t>
  </si>
  <si>
    <t>342170768</t>
  </si>
  <si>
    <t>43</t>
  </si>
  <si>
    <t>891261222</t>
  </si>
  <si>
    <t>Montáž vodovodních šoupátek s ručním kolečkem v šachtách DN 100</t>
  </si>
  <si>
    <t>621374332</t>
  </si>
  <si>
    <t>Montáž vodovodních armatur na potrubí šoupátek nebo klapek uzavíracích v šachtách s ručním kolečkem DN 100</t>
  </si>
  <si>
    <t>https://podminky.urs.cz/item/CS_URS_2026_01/891261222</t>
  </si>
  <si>
    <t>44</t>
  </si>
  <si>
    <t>42210106</t>
  </si>
  <si>
    <t>kolo ruční pro DN 100 D 300mm</t>
  </si>
  <si>
    <t>-446794802</t>
  </si>
  <si>
    <t>45</t>
  </si>
  <si>
    <t>-157934295</t>
  </si>
  <si>
    <t>46</t>
  </si>
  <si>
    <t>891265321</t>
  </si>
  <si>
    <t>Montáž zpětných klapek DN 100</t>
  </si>
  <si>
    <t>879226531</t>
  </si>
  <si>
    <t>Montáž vodovodních armatur na potrubí zpětných klapek DN 100</t>
  </si>
  <si>
    <t>https://podminky.urs.cz/item/CS_URS_2026_01/891265321</t>
  </si>
  <si>
    <t>47</t>
  </si>
  <si>
    <t>42283044</t>
  </si>
  <si>
    <t>klapka zpětná samočinná přírubová litinová PN 16 pro vodu DN 100</t>
  </si>
  <si>
    <t>865804073</t>
  </si>
  <si>
    <t>48</t>
  </si>
  <si>
    <t>891269951</t>
  </si>
  <si>
    <t>Montáž potrubních spojek hrdlo/příruba na potrubí z jakýchkoli trub DN 100</t>
  </si>
  <si>
    <t>1093131201</t>
  </si>
  <si>
    <t>Montáž opravných armatur na potrubí z trub litinových, ocelových nebo plastických hmot potrubních spojek hrdlo/příruba DN 100</t>
  </si>
  <si>
    <t>https://podminky.urs.cz/item/CS_URS_2026_01/891269951</t>
  </si>
  <si>
    <t>49</t>
  </si>
  <si>
    <t>31951004</t>
  </si>
  <si>
    <t>potrubní spojka jištěná proti posuvu hrdlo-příruba DN 100</t>
  </si>
  <si>
    <t>-1541347669</t>
  </si>
  <si>
    <t>50</t>
  </si>
  <si>
    <t>892271111</t>
  </si>
  <si>
    <t>Tlaková zkouška vodou potrubí DN 100 nebo 125</t>
  </si>
  <si>
    <t>-1446873312</t>
  </si>
  <si>
    <t>Tlakové zkoušky vodou na potrubí DN 100 nebo 125</t>
  </si>
  <si>
    <t>https://podminky.urs.cz/item/CS_URS_2026_01/892271111</t>
  </si>
  <si>
    <t>51</t>
  </si>
  <si>
    <t>892273122</t>
  </si>
  <si>
    <t>Proplach a dezinfekce vodovodního potrubí DN od 80 do 125</t>
  </si>
  <si>
    <t>-1870420289</t>
  </si>
  <si>
    <t>https://podminky.urs.cz/item/CS_URS_2026_01/892273122</t>
  </si>
  <si>
    <t>52</t>
  </si>
  <si>
    <t>899121102</t>
  </si>
  <si>
    <t>Osazení poklopů uličních plastových šoupátkových</t>
  </si>
  <si>
    <t>-558802031</t>
  </si>
  <si>
    <t>Osazení poklopů uličních s pevným rámem plastových šoupátkových</t>
  </si>
  <si>
    <t>https://podminky.urs.cz/item/CS_URS_2026_01/899121102</t>
  </si>
  <si>
    <t>53</t>
  </si>
  <si>
    <t>56230633</t>
  </si>
  <si>
    <t>poklop uliční šoupátkový kulatý plastový PA s litinovým víkem</t>
  </si>
  <si>
    <t>1078258631</t>
  </si>
  <si>
    <t>54</t>
  </si>
  <si>
    <t>56230636</t>
  </si>
  <si>
    <t>deska podkladová uličního poklopu plastového ventilkového a šoupatového</t>
  </si>
  <si>
    <t>-406985644</t>
  </si>
  <si>
    <t>55</t>
  </si>
  <si>
    <t>899721111</t>
  </si>
  <si>
    <t>Signalizační vodič DN do 150 mm na potrubí</t>
  </si>
  <si>
    <t>-1680852698</t>
  </si>
  <si>
    <t>Signalizační vodič na potrubí DN do 150 mm</t>
  </si>
  <si>
    <t>https://podminky.urs.cz/item/CS_URS_2026_01/899721111</t>
  </si>
  <si>
    <t>280*1,05 'Přepočtené koeficientem množství</t>
  </si>
  <si>
    <t>56</t>
  </si>
  <si>
    <t>899722113</t>
  </si>
  <si>
    <t>Krytí potrubí z plastů výstražnou fólií z PVC přes 25 do 34cm</t>
  </si>
  <si>
    <t>1440579052</t>
  </si>
  <si>
    <t>Krytí potrubí z plastů výstražnou fólií z PVC šířky přes 25 do 34 cm</t>
  </si>
  <si>
    <t>https://podminky.urs.cz/item/CS_URS_2026_01/899722113</t>
  </si>
  <si>
    <t>Poznámka k položce:_x000d_
modrá barva, šíře 300mm, nápis VODOVOD</t>
  </si>
  <si>
    <t>57</t>
  </si>
  <si>
    <t>899722115_R</t>
  </si>
  <si>
    <t>Zkouška funkčnosti signalizačního vodiče</t>
  </si>
  <si>
    <t>-942944585</t>
  </si>
  <si>
    <t>58</t>
  </si>
  <si>
    <t>899724_R</t>
  </si>
  <si>
    <t>Kontrola ovladatelnosti armatur</t>
  </si>
  <si>
    <t>73993416</t>
  </si>
  <si>
    <t xml:space="preserve">Poznámka k položce:_x000d_
Bude provedena kontrola ovladatelnosti armatur, kterou se ověřuje funkčnost uzávěrů přípojek (navrtávky), kohoutů, uzávěrů hlavního řadu (šoupátka, klapky), hydrantů, vzdušníků, výpustí a armaturních šachet. Kontrolu ovladatelnosti provádí výhradně_x000d_
zaměstnanci příslušného provozního střediska budoucího provozovatele. Armatury jsou před kontrolou ovladatelnosti v provozním stavu (spojovací šoupátka uzavřena, šoupátka před hydranty otevřena). Kontrolou se prověřuje funkčnost armatury - uzavírání šoupátka, ovladatelnost hydrantu včetně osazení nástavce a stav poklopů. Osazení hydrantu a vřetena šoupátka v poklopu (víčko poklopu nesmí ležet na vřetenu a dolní hrana čtyřhranu nesmí být níže, než dolní část poklopu. Osazení vřetene šoupat, případně uzavíracích ventilů na přípojkách musí být min. 12 cm pod víčko z důvodů umísťování měřící techniky. Pokud toto není možné, je třeba po 50 m vždy takové místo zřídit jako měřící. Usazení poklopu - víčko musí jít snadno otevřít a musí být připevněno k tělesu poklopu (čepem), nesmí být znečištěno asfaltem či zeminou. Zhotovitel vyzve TDI ke kontrole funkčnosti všech uzávěrů a také výškového osazení těchto poklopů před provedením konečné finální asfaltové vrstvy (po provedení podkladní vrstvy komunikace). </t>
  </si>
  <si>
    <t>998</t>
  </si>
  <si>
    <t>Přesun hmot</t>
  </si>
  <si>
    <t>59</t>
  </si>
  <si>
    <t>998276101</t>
  </si>
  <si>
    <t>Přesun hmot pro trubní vedení z trub z plastických hmot otevřený výkop</t>
  </si>
  <si>
    <t>1592321440</t>
  </si>
  <si>
    <t>Přesun hmot pro trubní vedení hloubené z trub z plastických hmot nebo sklolaminátových pro vodovody, kanalizace, teplovody, produktovody v otevřeném výkopu dopravní vzdálenost do 15 m</t>
  </si>
  <si>
    <t>https://podminky.urs.cz/item/CS_URS_2026_01/998276101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</si>
  <si>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</si>
  <si>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</si>
  <si>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</si>
  <si>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</si>
  <si>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VRN9 - Ostatní náklady</t>
  </si>
  <si>
    <t>VRN1</t>
  </si>
  <si>
    <t>Průzkumné, zeměměřičské a projektové práce</t>
  </si>
  <si>
    <t>01113400_R</t>
  </si>
  <si>
    <t>Laboratorní rozbor zeminy a stavební sutě před uložením na skládkce</t>
  </si>
  <si>
    <t>1024</t>
  </si>
  <si>
    <t>1081244436</t>
  </si>
  <si>
    <t>https://podminky.urs.cz/item/CS_URS_2026_01/01113400_R</t>
  </si>
  <si>
    <t>0121030R04</t>
  </si>
  <si>
    <t>Vytyčení stavby</t>
  </si>
  <si>
    <t>1653829422</t>
  </si>
  <si>
    <t>Poznámka k položce:_x000d_
Geodetické zaměření rohů stavby, stabilizace bodů a sestavení laviček.		_x000d_
Vyhotovení protokolu o vytyčení stavby se seznamem souřadnic vytyčených bodů a jejich polohopisnými (S-JTSK) a výškopisnými (Bpv) hodnotami.</t>
  </si>
  <si>
    <t>012303000</t>
  </si>
  <si>
    <t>Zeměměřičské práce při provádění stavby</t>
  </si>
  <si>
    <t>500662160</t>
  </si>
  <si>
    <t>https://podminky.urs.cz/item/CS_URS_2026_01/012303000</t>
  </si>
  <si>
    <t>Poznámka k položce:_x000d_
Náklady na provedení skutečného zaměření stavby v rozsahu nezbytném pro zápis změny do katastru nemovitostí.</t>
  </si>
  <si>
    <t>012444000</t>
  </si>
  <si>
    <t>Geodetické měření skutečného provedení stavby</t>
  </si>
  <si>
    <t>1120300090</t>
  </si>
  <si>
    <t>https://podminky.urs.cz/item/CS_URS_2026_01/012444000</t>
  </si>
  <si>
    <t>013254000</t>
  </si>
  <si>
    <t>Dokumentace skutečného provedení stavby</t>
  </si>
  <si>
    <t>-1542941059</t>
  </si>
  <si>
    <t xml:space="preserve">Poznámka k položce:_x000d_
Náklady na vyhotovení dokumentace skutečného provedení stavby a její předání objednateli v požadované formě a požadovaném počtu. Zpracování dokladové části v rozsahu nutném ke kolaudaci díla. Výkresová část bude předána v opravitelném formátu (DWG, DXF). </t>
  </si>
  <si>
    <t>013274000</t>
  </si>
  <si>
    <t>Pasportizace objektu před započetím prací</t>
  </si>
  <si>
    <t>-1123535170</t>
  </si>
  <si>
    <t>https://podminky.urs.cz/item/CS_URS_2026_01/013274000</t>
  </si>
  <si>
    <t>Poznámka k položce:_x000d_
Včetně pasportizace a monitoringu studní</t>
  </si>
  <si>
    <t>045002000</t>
  </si>
  <si>
    <t>Kompletační a koordinační činnost</t>
  </si>
  <si>
    <t>-530169527</t>
  </si>
  <si>
    <t>https://podminky.urs.cz/item/CS_URS_2026_01/045002000</t>
  </si>
  <si>
    <t>VRN3</t>
  </si>
  <si>
    <t>Zařízení staveniště</t>
  </si>
  <si>
    <t>0321030RA1</t>
  </si>
  <si>
    <t>Vybudování zařízení staveniště</t>
  </si>
  <si>
    <t>2023832104</t>
  </si>
  <si>
    <t>Poznámka k položce:_x000d_
Vybudování zpevněných ploch pro skladování materiálu, doprava a osazení kontejnerů pro skladování.				_x000d_
Sejmutí ornice, hrubá úprava terénu a zpevnění ploch pro osazení objektů sociálního zařízení staveniště a kanceláří stavby.				_x000d_
Doprava a osazení mobilních buněk sociálního zařízení – umývárny, toalety, šatny.				_x000d_
Doprava a osazení dočasného oplocení staveniště.				_x000d_
Doprava a osazení kanceláří stavby a technického dozoru.				_x000d_
Zřízení vnitrostaveništního rozvodu energie do 5 kV od připojení na hlavní přívod na staveništi včetně rozvaděčů pro připojení přenosných zásuvkových skříní, obecné osvětlení staveniště (včetně stožárů a osvětlovacích těles).				_x000d_
Zřízení základů a opěrných konstrukcí pro stavební stroje (mimo jeřábové dráhy)				_x000d_
Zřízení přípojky elektrické energie a vody do vzdálenosti 1 km od obvodu staveniště. Náhradní zdroj elektrické energie.</t>
  </si>
  <si>
    <t>0351030R</t>
  </si>
  <si>
    <t xml:space="preserve">Provoz zařízení staveniště </t>
  </si>
  <si>
    <t>-488842479</t>
  </si>
  <si>
    <t xml:space="preserve">Poznámka k položce:_x000d_
Náklady na vybavení objektů zařízení staveniště, ostraha staveniště,  náklady na energie spotřebované dodavatelem v rámci provozu zařízení staveniště, náklady na potřebný úklid v prostorách zařízení staveniště celé stavby, náklady na nutnou údržbu a opravy na objektech zařízení staveniště a na přípojkách energií. Čištění komunikací, zamětání komunikací - dle potřeby stavby a aktuálního stavu, minimálně však 1x za 3 dny. Průběžná výsprava komunikací, dosypání kynety štěrkodrtí po celou dobu výstavby.</t>
  </si>
  <si>
    <t>039103000</t>
  </si>
  <si>
    <t>Rozebrání, bourání a odvoz zařízení staveniště</t>
  </si>
  <si>
    <t>1297934856</t>
  </si>
  <si>
    <t>https://podminky.urs.cz/item/CS_URS_2026_01/039103000</t>
  </si>
  <si>
    <t>Poznámka k položce:_x000d_
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</si>
  <si>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07402R</t>
  </si>
  <si>
    <t>Koordinační činnost</t>
  </si>
  <si>
    <t>2006633469</t>
  </si>
  <si>
    <t>Poznámka k položce:_x000d_
Koordinace stavebních a technologických dodávek stavby vlivem ztížených podmínek stavby na úzkých cestách staveniště.			_x000d_
Koordinace průjezdnosti na místní komunikaci včetně zajištění případných objížděk, zajištění provizorní komunikace a její odstranění po konci stavby včetně uvedení pozemků do původního stavu.</t>
  </si>
  <si>
    <t>vrn4</t>
  </si>
  <si>
    <t>Inženýrská činnost</t>
  </si>
  <si>
    <t>043154000</t>
  </si>
  <si>
    <t>Zkoušky hutnicí</t>
  </si>
  <si>
    <t>1852734037</t>
  </si>
  <si>
    <t>https://podminky.urs.cz/item/CS_URS_2026_01/043154000</t>
  </si>
  <si>
    <t>VRN9</t>
  </si>
  <si>
    <t>Ostatní náklady</t>
  </si>
  <si>
    <t>091110_R</t>
  </si>
  <si>
    <t>Laboratorní rozbor pitné vody</t>
  </si>
  <si>
    <t>1179664467</t>
  </si>
  <si>
    <t>Poznámka k položce:_x000d_
Provedení laboratorního rozboru pitné vody v akreditované laboratoři, včetně odběru vzorku, dopravy do laboratoře a vyhodnocení dle platné legislativy.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</si>
</sst>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29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0" xfId="0" applyFont="1" applyAlignment="1" applyProtection="1">
      <alignment vertical="center" wrapText="1"/>
    </xf>
    <xf numFmtId="0" fontId="38" fillId="0" borderId="0" xfId="0" applyFont="1" applyAlignment="1" applyProtection="1">
      <alignment horizontal="left" vertical="center"/>
    </xf>
    <xf numFmtId="0" fontId="39" fillId="0" borderId="0" xfId="1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40" fillId="0" borderId="22" xfId="0" applyFont="1" applyBorder="1" applyAlignment="1" applyProtection="1">
      <alignment horizontal="center" vertical="center"/>
    </xf>
    <xf numFmtId="49" fontId="40" fillId="0" borderId="22" xfId="0" applyNumberFormat="1" applyFont="1" applyBorder="1" applyAlignment="1" applyProtection="1">
      <alignment horizontal="left" vertical="center" wrapText="1"/>
    </xf>
    <xf numFmtId="0" fontId="40" fillId="0" borderId="22" xfId="0" applyFont="1" applyBorder="1" applyAlignment="1" applyProtection="1">
      <alignment horizontal="left" vertical="center" wrapText="1"/>
    </xf>
    <xf numFmtId="0" fontId="40" fillId="0" borderId="22" xfId="0" applyFont="1" applyBorder="1" applyAlignment="1" applyProtection="1">
      <alignment horizontal="center" vertical="center" wrapText="1"/>
    </xf>
    <xf numFmtId="167" fontId="40" fillId="0" borderId="22" xfId="0" applyNumberFormat="1" applyFont="1" applyBorder="1" applyAlignment="1" applyProtection="1">
      <alignment vertical="center"/>
    </xf>
    <xf numFmtId="4" fontId="40" fillId="2" borderId="22" xfId="0" applyNumberFormat="1" applyFont="1" applyFill="1" applyBorder="1" applyAlignment="1" applyProtection="1">
      <alignment vertical="center"/>
      <protection locked="0"/>
    </xf>
    <xf numFmtId="4" fontId="40" fillId="0" borderId="22" xfId="0" applyNumberFormat="1" applyFont="1" applyBorder="1" applyAlignment="1" applyProtection="1">
      <alignment vertical="center"/>
    </xf>
    <xf numFmtId="0" fontId="41" fillId="0" borderId="3" xfId="0" applyFont="1" applyBorder="1" applyAlignment="1">
      <alignment vertical="center"/>
    </xf>
    <xf numFmtId="0" fontId="40" fillId="2" borderId="14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19001421" TargetMode="External" /><Relationship Id="rId2" Type="http://schemas.openxmlformats.org/officeDocument/2006/relationships/hyperlink" Target="https://podminky.urs.cz/item/CS_URS_2026_01/132254104" TargetMode="External" /><Relationship Id="rId3" Type="http://schemas.openxmlformats.org/officeDocument/2006/relationships/hyperlink" Target="https://podminky.urs.cz/item/CS_URS_2026_01/151101101" TargetMode="External" /><Relationship Id="rId4" Type="http://schemas.openxmlformats.org/officeDocument/2006/relationships/hyperlink" Target="https://podminky.urs.cz/item/CS_URS_2026_01/151101111" TargetMode="External" /><Relationship Id="rId5" Type="http://schemas.openxmlformats.org/officeDocument/2006/relationships/hyperlink" Target="https://podminky.urs.cz/item/CS_URS_2026_01/162251102" TargetMode="External" /><Relationship Id="rId6" Type="http://schemas.openxmlformats.org/officeDocument/2006/relationships/hyperlink" Target="https://podminky.urs.cz/item/CS_URS_2026_01/162751117" TargetMode="External" /><Relationship Id="rId7" Type="http://schemas.openxmlformats.org/officeDocument/2006/relationships/hyperlink" Target="https://podminky.urs.cz/item/CS_URS_2026_01/167151111" TargetMode="External" /><Relationship Id="rId8" Type="http://schemas.openxmlformats.org/officeDocument/2006/relationships/hyperlink" Target="https://podminky.urs.cz/item/CS_URS_2026_01/171201231" TargetMode="External" /><Relationship Id="rId9" Type="http://schemas.openxmlformats.org/officeDocument/2006/relationships/hyperlink" Target="https://podminky.urs.cz/item/CS_URS_2026_01/171251201" TargetMode="External" /><Relationship Id="rId10" Type="http://schemas.openxmlformats.org/officeDocument/2006/relationships/hyperlink" Target="https://podminky.urs.cz/item/CS_URS_2026_01/174151101" TargetMode="External" /><Relationship Id="rId11" Type="http://schemas.openxmlformats.org/officeDocument/2006/relationships/hyperlink" Target="https://podminky.urs.cz/item/CS_URS_2026_01/174251109" TargetMode="External" /><Relationship Id="rId12" Type="http://schemas.openxmlformats.org/officeDocument/2006/relationships/hyperlink" Target="https://podminky.urs.cz/item/CS_URS_2026_01/175151101" TargetMode="External" /><Relationship Id="rId13" Type="http://schemas.openxmlformats.org/officeDocument/2006/relationships/hyperlink" Target="https://podminky.urs.cz/item/CS_URS_2026_01/181951112" TargetMode="External" /><Relationship Id="rId14" Type="http://schemas.openxmlformats.org/officeDocument/2006/relationships/hyperlink" Target="https://podminky.urs.cz/item/CS_URS_2026_01/211571121" TargetMode="External" /><Relationship Id="rId15" Type="http://schemas.openxmlformats.org/officeDocument/2006/relationships/hyperlink" Target="https://podminky.urs.cz/item/CS_URS_2026_01/212755216" TargetMode="External" /><Relationship Id="rId16" Type="http://schemas.openxmlformats.org/officeDocument/2006/relationships/hyperlink" Target="https://podminky.urs.cz/item/CS_URS_2026_01/451573111" TargetMode="External" /><Relationship Id="rId17" Type="http://schemas.openxmlformats.org/officeDocument/2006/relationships/hyperlink" Target="https://podminky.urs.cz/item/CS_URS_2026_01/452323131" TargetMode="External" /><Relationship Id="rId18" Type="http://schemas.openxmlformats.org/officeDocument/2006/relationships/hyperlink" Target="https://podminky.urs.cz/item/CS_URS_2026_01/452353111" TargetMode="External" /><Relationship Id="rId19" Type="http://schemas.openxmlformats.org/officeDocument/2006/relationships/hyperlink" Target="https://podminky.urs.cz/item/CS_URS_2026_01/452353112" TargetMode="External" /><Relationship Id="rId20" Type="http://schemas.openxmlformats.org/officeDocument/2006/relationships/hyperlink" Target="https://podminky.urs.cz/item/CS_URS_2026_01/564861011" TargetMode="External" /><Relationship Id="rId21" Type="http://schemas.openxmlformats.org/officeDocument/2006/relationships/hyperlink" Target="https://podminky.urs.cz/item/CS_URS_2026_01/850311811" TargetMode="External" /><Relationship Id="rId22" Type="http://schemas.openxmlformats.org/officeDocument/2006/relationships/hyperlink" Target="https://podminky.urs.cz/item/CS_URS_2026_01/857262122" TargetMode="External" /><Relationship Id="rId23" Type="http://schemas.openxmlformats.org/officeDocument/2006/relationships/hyperlink" Target="https://podminky.urs.cz/item/CS_URS_2026_01/857264122" TargetMode="External" /><Relationship Id="rId24" Type="http://schemas.openxmlformats.org/officeDocument/2006/relationships/hyperlink" Target="https://podminky.urs.cz/item/CS_URS_2026_01/871251141" TargetMode="External" /><Relationship Id="rId25" Type="http://schemas.openxmlformats.org/officeDocument/2006/relationships/hyperlink" Target="https://podminky.urs.cz/item/CS_URS_2026_01/877251101" TargetMode="External" /><Relationship Id="rId26" Type="http://schemas.openxmlformats.org/officeDocument/2006/relationships/hyperlink" Target="https://podminky.urs.cz/item/CS_URS_2026_01/891241112" TargetMode="External" /><Relationship Id="rId27" Type="http://schemas.openxmlformats.org/officeDocument/2006/relationships/hyperlink" Target="https://podminky.urs.cz/item/CS_URS_2026_01/891249951" TargetMode="External" /><Relationship Id="rId28" Type="http://schemas.openxmlformats.org/officeDocument/2006/relationships/hyperlink" Target="https://podminky.urs.cz/item/CS_URS_2026_01/891261112" TargetMode="External" /><Relationship Id="rId29" Type="http://schemas.openxmlformats.org/officeDocument/2006/relationships/hyperlink" Target="https://podminky.urs.cz/item/CS_URS_2026_01/891261222" TargetMode="External" /><Relationship Id="rId30" Type="http://schemas.openxmlformats.org/officeDocument/2006/relationships/hyperlink" Target="https://podminky.urs.cz/item/CS_URS_2026_01/891265321" TargetMode="External" /><Relationship Id="rId31" Type="http://schemas.openxmlformats.org/officeDocument/2006/relationships/hyperlink" Target="https://podminky.urs.cz/item/CS_URS_2026_01/891269951" TargetMode="External" /><Relationship Id="rId32" Type="http://schemas.openxmlformats.org/officeDocument/2006/relationships/hyperlink" Target="https://podminky.urs.cz/item/CS_URS_2026_01/892271111" TargetMode="External" /><Relationship Id="rId33" Type="http://schemas.openxmlformats.org/officeDocument/2006/relationships/hyperlink" Target="https://podminky.urs.cz/item/CS_URS_2026_01/892273122" TargetMode="External" /><Relationship Id="rId34" Type="http://schemas.openxmlformats.org/officeDocument/2006/relationships/hyperlink" Target="https://podminky.urs.cz/item/CS_URS_2026_01/899121102" TargetMode="External" /><Relationship Id="rId35" Type="http://schemas.openxmlformats.org/officeDocument/2006/relationships/hyperlink" Target="https://podminky.urs.cz/item/CS_URS_2026_01/899721111" TargetMode="External" /><Relationship Id="rId36" Type="http://schemas.openxmlformats.org/officeDocument/2006/relationships/hyperlink" Target="https://podminky.urs.cz/item/CS_URS_2026_01/899722113" TargetMode="External" /><Relationship Id="rId37" Type="http://schemas.openxmlformats.org/officeDocument/2006/relationships/hyperlink" Target="https://podminky.urs.cz/item/CS_URS_2026_01/998276101" TargetMode="External" /><Relationship Id="rId38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01113400_R" TargetMode="External" /><Relationship Id="rId2" Type="http://schemas.openxmlformats.org/officeDocument/2006/relationships/hyperlink" Target="https://podminky.urs.cz/item/CS_URS_2026_01/012303000" TargetMode="External" /><Relationship Id="rId3" Type="http://schemas.openxmlformats.org/officeDocument/2006/relationships/hyperlink" Target="https://podminky.urs.cz/item/CS_URS_2026_01/012444000" TargetMode="External" /><Relationship Id="rId4" Type="http://schemas.openxmlformats.org/officeDocument/2006/relationships/hyperlink" Target="https://podminky.urs.cz/item/CS_URS_2026_01/013274000" TargetMode="External" /><Relationship Id="rId5" Type="http://schemas.openxmlformats.org/officeDocument/2006/relationships/hyperlink" Target="https://podminky.urs.cz/item/CS_URS_2026_01/045002000" TargetMode="External" /><Relationship Id="rId6" Type="http://schemas.openxmlformats.org/officeDocument/2006/relationships/hyperlink" Target="https://podminky.urs.cz/item/CS_URS_2026_01/039103000" TargetMode="External" /><Relationship Id="rId7" Type="http://schemas.openxmlformats.org/officeDocument/2006/relationships/hyperlink" Target="https://podminky.urs.cz/item/CS_URS_2026_01/043154000" TargetMode="External" /><Relationship Id="rId8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21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26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28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28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26</v>
      </c>
      <c r="AL14" s="23"/>
      <c r="AM14" s="23"/>
      <c r="AN14" s="35" t="s">
        <v>28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29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21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26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30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31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21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26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30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32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33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34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35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36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37</v>
      </c>
      <c r="E29" s="48"/>
      <c r="F29" s="33" t="s">
        <v>38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39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40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41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42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43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44</v>
      </c>
      <c r="U35" s="55"/>
      <c r="V35" s="55"/>
      <c r="W35" s="55"/>
      <c r="X35" s="57" t="s">
        <v>45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46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47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48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49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48</v>
      </c>
      <c r="AI60" s="43"/>
      <c r="AJ60" s="43"/>
      <c r="AK60" s="43"/>
      <c r="AL60" s="43"/>
      <c r="AM60" s="65" t="s">
        <v>49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50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51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48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49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48</v>
      </c>
      <c r="AI75" s="43"/>
      <c r="AJ75" s="43"/>
      <c r="AK75" s="43"/>
      <c r="AL75" s="43"/>
      <c r="AM75" s="65" t="s">
        <v>49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52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2026/017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Výměna vodovodu - Dolní Jirčany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 xml:space="preserve"> 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4. 6. 2026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 xml:space="preserve"> 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29</v>
      </c>
      <c r="AJ89" s="41"/>
      <c r="AK89" s="41"/>
      <c r="AL89" s="41"/>
      <c r="AM89" s="81" t="str">
        <f>IF(E17="","",E17)</f>
        <v xml:space="preserve"> </v>
      </c>
      <c r="AN89" s="72"/>
      <c r="AO89" s="72"/>
      <c r="AP89" s="72"/>
      <c r="AQ89" s="41"/>
      <c r="AR89" s="45"/>
      <c r="AS89" s="82" t="s">
        <v>53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27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31</v>
      </c>
      <c r="AJ90" s="41"/>
      <c r="AK90" s="41"/>
      <c r="AL90" s="41"/>
      <c r="AM90" s="81" t="str">
        <f>IF(E20="","",E20)</f>
        <v xml:space="preserve"> 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54</v>
      </c>
      <c r="D92" s="95"/>
      <c r="E92" s="95"/>
      <c r="F92" s="95"/>
      <c r="G92" s="95"/>
      <c r="H92" s="96"/>
      <c r="I92" s="97" t="s">
        <v>55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56</v>
      </c>
      <c r="AH92" s="95"/>
      <c r="AI92" s="95"/>
      <c r="AJ92" s="95"/>
      <c r="AK92" s="95"/>
      <c r="AL92" s="95"/>
      <c r="AM92" s="95"/>
      <c r="AN92" s="97" t="s">
        <v>57</v>
      </c>
      <c r="AO92" s="95"/>
      <c r="AP92" s="99"/>
      <c r="AQ92" s="100" t="s">
        <v>58</v>
      </c>
      <c r="AR92" s="45"/>
      <c r="AS92" s="101" t="s">
        <v>59</v>
      </c>
      <c r="AT92" s="102" t="s">
        <v>60</v>
      </c>
      <c r="AU92" s="102" t="s">
        <v>61</v>
      </c>
      <c r="AV92" s="102" t="s">
        <v>62</v>
      </c>
      <c r="AW92" s="102" t="s">
        <v>63</v>
      </c>
      <c r="AX92" s="102" t="s">
        <v>64</v>
      </c>
      <c r="AY92" s="102" t="s">
        <v>65</v>
      </c>
      <c r="AZ92" s="102" t="s">
        <v>66</v>
      </c>
      <c r="BA92" s="102" t="s">
        <v>67</v>
      </c>
      <c r="BB92" s="102" t="s">
        <v>68</v>
      </c>
      <c r="BC92" s="102" t="s">
        <v>69</v>
      </c>
      <c r="BD92" s="103" t="s">
        <v>70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71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ROUND(SUM(AG95:AG96),2)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ROUND(SUM(AS95:AS96),2)</f>
        <v>0</v>
      </c>
      <c r="AT94" s="115">
        <f>ROUND(SUM(AV94:AW94),2)</f>
        <v>0</v>
      </c>
      <c r="AU94" s="116">
        <f>ROUND(SUM(AU95:AU96),5)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ROUND(SUM(AZ95:AZ96),2)</f>
        <v>0</v>
      </c>
      <c r="BA94" s="115">
        <f>ROUND(SUM(BA95:BA96),2)</f>
        <v>0</v>
      </c>
      <c r="BB94" s="115">
        <f>ROUND(SUM(BB95:BB96),2)</f>
        <v>0</v>
      </c>
      <c r="BC94" s="115">
        <f>ROUND(SUM(BC95:BC96),2)</f>
        <v>0</v>
      </c>
      <c r="BD94" s="117">
        <f>ROUND(SUM(BD95:BD96),2)</f>
        <v>0</v>
      </c>
      <c r="BE94" s="6"/>
      <c r="BS94" s="118" t="s">
        <v>72</v>
      </c>
      <c r="BT94" s="118" t="s">
        <v>73</v>
      </c>
      <c r="BU94" s="119" t="s">
        <v>74</v>
      </c>
      <c r="BV94" s="118" t="s">
        <v>75</v>
      </c>
      <c r="BW94" s="118" t="s">
        <v>5</v>
      </c>
      <c r="BX94" s="118" t="s">
        <v>76</v>
      </c>
      <c r="CL94" s="118" t="s">
        <v>1</v>
      </c>
    </row>
    <row r="95" s="7" customFormat="1" ht="16.5" customHeight="1">
      <c r="A95" s="120" t="s">
        <v>77</v>
      </c>
      <c r="B95" s="121"/>
      <c r="C95" s="122"/>
      <c r="D95" s="123" t="s">
        <v>78</v>
      </c>
      <c r="E95" s="123"/>
      <c r="F95" s="123"/>
      <c r="G95" s="123"/>
      <c r="H95" s="123"/>
      <c r="I95" s="124"/>
      <c r="J95" s="123" t="s">
        <v>79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'SO01 - Výměna vodovodu - ...'!J30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80</v>
      </c>
      <c r="AR95" s="127"/>
      <c r="AS95" s="128">
        <v>0</v>
      </c>
      <c r="AT95" s="129">
        <f>ROUND(SUM(AV95:AW95),2)</f>
        <v>0</v>
      </c>
      <c r="AU95" s="130">
        <f>'SO01 - Výměna vodovodu - ...'!P123</f>
        <v>0</v>
      </c>
      <c r="AV95" s="129">
        <f>'SO01 - Výměna vodovodu - ...'!J33</f>
        <v>0</v>
      </c>
      <c r="AW95" s="129">
        <f>'SO01 - Výměna vodovodu - ...'!J34</f>
        <v>0</v>
      </c>
      <c r="AX95" s="129">
        <f>'SO01 - Výměna vodovodu - ...'!J35</f>
        <v>0</v>
      </c>
      <c r="AY95" s="129">
        <f>'SO01 - Výměna vodovodu - ...'!J36</f>
        <v>0</v>
      </c>
      <c r="AZ95" s="129">
        <f>'SO01 - Výměna vodovodu - ...'!F33</f>
        <v>0</v>
      </c>
      <c r="BA95" s="129">
        <f>'SO01 - Výměna vodovodu - ...'!F34</f>
        <v>0</v>
      </c>
      <c r="BB95" s="129">
        <f>'SO01 - Výměna vodovodu - ...'!F35</f>
        <v>0</v>
      </c>
      <c r="BC95" s="129">
        <f>'SO01 - Výměna vodovodu - ...'!F36</f>
        <v>0</v>
      </c>
      <c r="BD95" s="131">
        <f>'SO01 - Výměna vodovodu - ...'!F37</f>
        <v>0</v>
      </c>
      <c r="BE95" s="7"/>
      <c r="BT95" s="132" t="s">
        <v>81</v>
      </c>
      <c r="BV95" s="132" t="s">
        <v>75</v>
      </c>
      <c r="BW95" s="132" t="s">
        <v>82</v>
      </c>
      <c r="BX95" s="132" t="s">
        <v>5</v>
      </c>
      <c r="CL95" s="132" t="s">
        <v>1</v>
      </c>
      <c r="CM95" s="132" t="s">
        <v>83</v>
      </c>
    </row>
    <row r="96" s="7" customFormat="1" ht="16.5" customHeight="1">
      <c r="A96" s="120" t="s">
        <v>77</v>
      </c>
      <c r="B96" s="121"/>
      <c r="C96" s="122"/>
      <c r="D96" s="123" t="s">
        <v>84</v>
      </c>
      <c r="E96" s="123"/>
      <c r="F96" s="123"/>
      <c r="G96" s="123"/>
      <c r="H96" s="123"/>
      <c r="I96" s="124"/>
      <c r="J96" s="123" t="s">
        <v>85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'VRN - Vedlejší rozpočtové...'!J30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80</v>
      </c>
      <c r="AR96" s="127"/>
      <c r="AS96" s="133">
        <v>0</v>
      </c>
      <c r="AT96" s="134">
        <f>ROUND(SUM(AV96:AW96),2)</f>
        <v>0</v>
      </c>
      <c r="AU96" s="135">
        <f>'VRN - Vedlejší rozpočtové...'!P121</f>
        <v>0</v>
      </c>
      <c r="AV96" s="134">
        <f>'VRN - Vedlejší rozpočtové...'!J33</f>
        <v>0</v>
      </c>
      <c r="AW96" s="134">
        <f>'VRN - Vedlejší rozpočtové...'!J34</f>
        <v>0</v>
      </c>
      <c r="AX96" s="134">
        <f>'VRN - Vedlejší rozpočtové...'!J35</f>
        <v>0</v>
      </c>
      <c r="AY96" s="134">
        <f>'VRN - Vedlejší rozpočtové...'!J36</f>
        <v>0</v>
      </c>
      <c r="AZ96" s="134">
        <f>'VRN - Vedlejší rozpočtové...'!F33</f>
        <v>0</v>
      </c>
      <c r="BA96" s="134">
        <f>'VRN - Vedlejší rozpočtové...'!F34</f>
        <v>0</v>
      </c>
      <c r="BB96" s="134">
        <f>'VRN - Vedlejší rozpočtové...'!F35</f>
        <v>0</v>
      </c>
      <c r="BC96" s="134">
        <f>'VRN - Vedlejší rozpočtové...'!F36</f>
        <v>0</v>
      </c>
      <c r="BD96" s="136">
        <f>'VRN - Vedlejší rozpočtové...'!F37</f>
        <v>0</v>
      </c>
      <c r="BE96" s="7"/>
      <c r="BT96" s="132" t="s">
        <v>81</v>
      </c>
      <c r="BV96" s="132" t="s">
        <v>75</v>
      </c>
      <c r="BW96" s="132" t="s">
        <v>86</v>
      </c>
      <c r="BX96" s="132" t="s">
        <v>5</v>
      </c>
      <c r="CL96" s="132" t="s">
        <v>1</v>
      </c>
      <c r="CM96" s="132" t="s">
        <v>83</v>
      </c>
    </row>
    <row r="97" s="2" customFormat="1" ht="30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5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="2" customFormat="1" ht="6.96" customHeight="1">
      <c r="A98" s="39"/>
      <c r="B98" s="67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45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</sheetData>
  <sheetProtection sheet="1" formatColumns="0" formatRows="0" objects="1" scenarios="1" spinCount="100000" saltValue="7tUYORw8AR3ZtZ7YE5aQZHI29o99NeJMsFDccsVZ0afoXqopJMObh2d4h00WP/WnYRk3AiikJvaLWCoRVQgb/w==" hashValue="aycpbsR3UO7p/ZrjeFqMBIubVQwTdnZmrY3paYOXXhPCAV2xPpVw10yM09X90qRaYIm1WY59JodbBX6NsTNk6A==" algorithmName="SHA-512" password="CC35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SO01 - Výměna vodovodu - ...'!C2" display="/"/>
    <hyperlink ref="A96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82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83</v>
      </c>
    </row>
    <row r="4" s="1" customFormat="1" ht="24.96" customHeight="1">
      <c r="B4" s="21"/>
      <c r="D4" s="139" t="s">
        <v>87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Výměna vodovodu - Dolní Jirčany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88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89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4. 6. 2026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26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26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31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26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32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33</v>
      </c>
      <c r="E30" s="39"/>
      <c r="F30" s="39"/>
      <c r="G30" s="39"/>
      <c r="H30" s="39"/>
      <c r="I30" s="39"/>
      <c r="J30" s="152">
        <f>ROUND(J123,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35</v>
      </c>
      <c r="G32" s="39"/>
      <c r="H32" s="39"/>
      <c r="I32" s="153" t="s">
        <v>34</v>
      </c>
      <c r="J32" s="153" t="s">
        <v>36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37</v>
      </c>
      <c r="E33" s="141" t="s">
        <v>38</v>
      </c>
      <c r="F33" s="155">
        <f>ROUND((SUM(BE123:BE340)),  2)</f>
        <v>0</v>
      </c>
      <c r="G33" s="39"/>
      <c r="H33" s="39"/>
      <c r="I33" s="156">
        <v>0.20999999999999999</v>
      </c>
      <c r="J33" s="155">
        <f>ROUND(((SUM(BE123:BE340))*I33),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39</v>
      </c>
      <c r="F34" s="155">
        <f>ROUND((SUM(BF123:BF340)),  2)</f>
        <v>0</v>
      </c>
      <c r="G34" s="39"/>
      <c r="H34" s="39"/>
      <c r="I34" s="156">
        <v>0.12</v>
      </c>
      <c r="J34" s="155">
        <f>ROUND(((SUM(BF123:BF340))*I34),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40</v>
      </c>
      <c r="F35" s="155">
        <f>ROUND((SUM(BG123:BG340)),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41</v>
      </c>
      <c r="F36" s="155">
        <f>ROUND((SUM(BH123:BH340)),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42</v>
      </c>
      <c r="F37" s="155">
        <f>ROUND((SUM(BI123:BI340)),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43</v>
      </c>
      <c r="E39" s="159"/>
      <c r="F39" s="159"/>
      <c r="G39" s="160" t="s">
        <v>44</v>
      </c>
      <c r="H39" s="161" t="s">
        <v>45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46</v>
      </c>
      <c r="E50" s="165"/>
      <c r="F50" s="165"/>
      <c r="G50" s="164" t="s">
        <v>47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48</v>
      </c>
      <c r="E61" s="167"/>
      <c r="F61" s="168" t="s">
        <v>49</v>
      </c>
      <c r="G61" s="166" t="s">
        <v>48</v>
      </c>
      <c r="H61" s="167"/>
      <c r="I61" s="167"/>
      <c r="J61" s="169" t="s">
        <v>49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50</v>
      </c>
      <c r="E65" s="170"/>
      <c r="F65" s="170"/>
      <c r="G65" s="164" t="s">
        <v>51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48</v>
      </c>
      <c r="E76" s="167"/>
      <c r="F76" s="168" t="s">
        <v>49</v>
      </c>
      <c r="G76" s="166" t="s">
        <v>48</v>
      </c>
      <c r="H76" s="167"/>
      <c r="I76" s="167"/>
      <c r="J76" s="169" t="s">
        <v>49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90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Výměna vodovodu - Dolní Jirčany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88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SO01 - Výměna vodovodu - Etapa 2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4. 6. 2026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29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31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91</v>
      </c>
      <c r="D94" s="177"/>
      <c r="E94" s="177"/>
      <c r="F94" s="177"/>
      <c r="G94" s="177"/>
      <c r="H94" s="177"/>
      <c r="I94" s="177"/>
      <c r="J94" s="178" t="s">
        <v>92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93</v>
      </c>
      <c r="D96" s="41"/>
      <c r="E96" s="41"/>
      <c r="F96" s="41"/>
      <c r="G96" s="41"/>
      <c r="H96" s="41"/>
      <c r="I96" s="41"/>
      <c r="J96" s="111">
        <f>J123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94</v>
      </c>
    </row>
    <row r="97" s="9" customFormat="1" ht="24.96" customHeight="1">
      <c r="A97" s="9"/>
      <c r="B97" s="180"/>
      <c r="C97" s="181"/>
      <c r="D97" s="182" t="s">
        <v>95</v>
      </c>
      <c r="E97" s="183"/>
      <c r="F97" s="183"/>
      <c r="G97" s="183"/>
      <c r="H97" s="183"/>
      <c r="I97" s="183"/>
      <c r="J97" s="184">
        <f>J124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96</v>
      </c>
      <c r="E98" s="189"/>
      <c r="F98" s="189"/>
      <c r="G98" s="189"/>
      <c r="H98" s="189"/>
      <c r="I98" s="189"/>
      <c r="J98" s="190">
        <f>J125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97</v>
      </c>
      <c r="E99" s="189"/>
      <c r="F99" s="189"/>
      <c r="G99" s="189"/>
      <c r="H99" s="189"/>
      <c r="I99" s="189"/>
      <c r="J99" s="190">
        <f>J209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98</v>
      </c>
      <c r="E100" s="189"/>
      <c r="F100" s="189"/>
      <c r="G100" s="189"/>
      <c r="H100" s="189"/>
      <c r="I100" s="189"/>
      <c r="J100" s="190">
        <f>J219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99</v>
      </c>
      <c r="E101" s="189"/>
      <c r="F101" s="189"/>
      <c r="G101" s="189"/>
      <c r="H101" s="189"/>
      <c r="I101" s="189"/>
      <c r="J101" s="190">
        <f>J237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100</v>
      </c>
      <c r="E102" s="189"/>
      <c r="F102" s="189"/>
      <c r="G102" s="189"/>
      <c r="H102" s="189"/>
      <c r="I102" s="189"/>
      <c r="J102" s="190">
        <f>J243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101</v>
      </c>
      <c r="E103" s="189"/>
      <c r="F103" s="189"/>
      <c r="G103" s="189"/>
      <c r="H103" s="189"/>
      <c r="I103" s="189"/>
      <c r="J103" s="190">
        <f>J337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9" s="2" customFormat="1" ht="6.96" customHeight="1">
      <c r="A109" s="39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4.96" customHeight="1">
      <c r="A110" s="39"/>
      <c r="B110" s="40"/>
      <c r="C110" s="24" t="s">
        <v>102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16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175" t="str">
        <f>E7</f>
        <v>Výměna vodovodu - Dolní Jirčany</v>
      </c>
      <c r="F113" s="33"/>
      <c r="G113" s="33"/>
      <c r="H113" s="33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88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77" t="str">
        <f>E9</f>
        <v>SO01 - Výměna vodovodu - Etapa 2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20</v>
      </c>
      <c r="D117" s="41"/>
      <c r="E117" s="41"/>
      <c r="F117" s="28" t="str">
        <f>F12</f>
        <v xml:space="preserve"> </v>
      </c>
      <c r="G117" s="41"/>
      <c r="H117" s="41"/>
      <c r="I117" s="33" t="s">
        <v>22</v>
      </c>
      <c r="J117" s="80" t="str">
        <f>IF(J12="","",J12)</f>
        <v>4. 6. 2026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24</v>
      </c>
      <c r="D119" s="41"/>
      <c r="E119" s="41"/>
      <c r="F119" s="28" t="str">
        <f>E15</f>
        <v xml:space="preserve"> </v>
      </c>
      <c r="G119" s="41"/>
      <c r="H119" s="41"/>
      <c r="I119" s="33" t="s">
        <v>29</v>
      </c>
      <c r="J119" s="37" t="str">
        <f>E21</f>
        <v xml:space="preserve"> 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27</v>
      </c>
      <c r="D120" s="41"/>
      <c r="E120" s="41"/>
      <c r="F120" s="28" t="str">
        <f>IF(E18="","",E18)</f>
        <v>Vyplň údaj</v>
      </c>
      <c r="G120" s="41"/>
      <c r="H120" s="41"/>
      <c r="I120" s="33" t="s">
        <v>31</v>
      </c>
      <c r="J120" s="37" t="str">
        <f>E24</f>
        <v xml:space="preserve"> 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192"/>
      <c r="B122" s="193"/>
      <c r="C122" s="194" t="s">
        <v>103</v>
      </c>
      <c r="D122" s="195" t="s">
        <v>58</v>
      </c>
      <c r="E122" s="195" t="s">
        <v>54</v>
      </c>
      <c r="F122" s="195" t="s">
        <v>55</v>
      </c>
      <c r="G122" s="195" t="s">
        <v>104</v>
      </c>
      <c r="H122" s="195" t="s">
        <v>105</v>
      </c>
      <c r="I122" s="195" t="s">
        <v>106</v>
      </c>
      <c r="J122" s="195" t="s">
        <v>92</v>
      </c>
      <c r="K122" s="196" t="s">
        <v>107</v>
      </c>
      <c r="L122" s="197"/>
      <c r="M122" s="101" t="s">
        <v>1</v>
      </c>
      <c r="N122" s="102" t="s">
        <v>37</v>
      </c>
      <c r="O122" s="102" t="s">
        <v>108</v>
      </c>
      <c r="P122" s="102" t="s">
        <v>109</v>
      </c>
      <c r="Q122" s="102" t="s">
        <v>110</v>
      </c>
      <c r="R122" s="102" t="s">
        <v>111</v>
      </c>
      <c r="S122" s="102" t="s">
        <v>112</v>
      </c>
      <c r="T122" s="103" t="s">
        <v>113</v>
      </c>
      <c r="U122" s="192"/>
      <c r="V122" s="192"/>
      <c r="W122" s="192"/>
      <c r="X122" s="192"/>
      <c r="Y122" s="192"/>
      <c r="Z122" s="192"/>
      <c r="AA122" s="192"/>
      <c r="AB122" s="192"/>
      <c r="AC122" s="192"/>
      <c r="AD122" s="192"/>
      <c r="AE122" s="192"/>
    </row>
    <row r="123" s="2" customFormat="1" ht="22.8" customHeight="1">
      <c r="A123" s="39"/>
      <c r="B123" s="40"/>
      <c r="C123" s="108" t="s">
        <v>114</v>
      </c>
      <c r="D123" s="41"/>
      <c r="E123" s="41"/>
      <c r="F123" s="41"/>
      <c r="G123" s="41"/>
      <c r="H123" s="41"/>
      <c r="I123" s="41"/>
      <c r="J123" s="198">
        <f>BK123</f>
        <v>0</v>
      </c>
      <c r="K123" s="41"/>
      <c r="L123" s="45"/>
      <c r="M123" s="104"/>
      <c r="N123" s="199"/>
      <c r="O123" s="105"/>
      <c r="P123" s="200">
        <f>P124</f>
        <v>0</v>
      </c>
      <c r="Q123" s="105"/>
      <c r="R123" s="200">
        <f>R124</f>
        <v>2.5326608000000004</v>
      </c>
      <c r="S123" s="105"/>
      <c r="T123" s="201">
        <f>T124</f>
        <v>12.319999999999999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72</v>
      </c>
      <c r="AU123" s="18" t="s">
        <v>94</v>
      </c>
      <c r="BK123" s="202">
        <f>BK124</f>
        <v>0</v>
      </c>
    </row>
    <row r="124" s="12" customFormat="1" ht="25.92" customHeight="1">
      <c r="A124" s="12"/>
      <c r="B124" s="203"/>
      <c r="C124" s="204"/>
      <c r="D124" s="205" t="s">
        <v>72</v>
      </c>
      <c r="E124" s="206" t="s">
        <v>115</v>
      </c>
      <c r="F124" s="206" t="s">
        <v>116</v>
      </c>
      <c r="G124" s="204"/>
      <c r="H124" s="204"/>
      <c r="I124" s="207"/>
      <c r="J124" s="208">
        <f>BK124</f>
        <v>0</v>
      </c>
      <c r="K124" s="204"/>
      <c r="L124" s="209"/>
      <c r="M124" s="210"/>
      <c r="N124" s="211"/>
      <c r="O124" s="211"/>
      <c r="P124" s="212">
        <f>P125+P209+P219+P237+P243+P337</f>
        <v>0</v>
      </c>
      <c r="Q124" s="211"/>
      <c r="R124" s="212">
        <f>R125+R209+R219+R237+R243+R337</f>
        <v>2.5326608000000004</v>
      </c>
      <c r="S124" s="211"/>
      <c r="T124" s="213">
        <f>T125+T209+T219+T237+T243+T337</f>
        <v>12.319999999999999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4" t="s">
        <v>81</v>
      </c>
      <c r="AT124" s="215" t="s">
        <v>72</v>
      </c>
      <c r="AU124" s="215" t="s">
        <v>73</v>
      </c>
      <c r="AY124" s="214" t="s">
        <v>117</v>
      </c>
      <c r="BK124" s="216">
        <f>BK125+BK209+BK219+BK237+BK243+BK337</f>
        <v>0</v>
      </c>
    </row>
    <row r="125" s="12" customFormat="1" ht="22.8" customHeight="1">
      <c r="A125" s="12"/>
      <c r="B125" s="203"/>
      <c r="C125" s="204"/>
      <c r="D125" s="205" t="s">
        <v>72</v>
      </c>
      <c r="E125" s="217" t="s">
        <v>81</v>
      </c>
      <c r="F125" s="217" t="s">
        <v>118</v>
      </c>
      <c r="G125" s="204"/>
      <c r="H125" s="204"/>
      <c r="I125" s="207"/>
      <c r="J125" s="218">
        <f>BK125</f>
        <v>0</v>
      </c>
      <c r="K125" s="204"/>
      <c r="L125" s="209"/>
      <c r="M125" s="210"/>
      <c r="N125" s="211"/>
      <c r="O125" s="211"/>
      <c r="P125" s="212">
        <f>SUM(P126:P208)</f>
        <v>0</v>
      </c>
      <c r="Q125" s="211"/>
      <c r="R125" s="212">
        <f>SUM(R126:R208)</f>
        <v>0.82923000000000002</v>
      </c>
      <c r="S125" s="211"/>
      <c r="T125" s="213">
        <f>SUM(T126:T208)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4" t="s">
        <v>81</v>
      </c>
      <c r="AT125" s="215" t="s">
        <v>72</v>
      </c>
      <c r="AU125" s="215" t="s">
        <v>81</v>
      </c>
      <c r="AY125" s="214" t="s">
        <v>117</v>
      </c>
      <c r="BK125" s="216">
        <f>SUM(BK126:BK208)</f>
        <v>0</v>
      </c>
    </row>
    <row r="126" s="2" customFormat="1" ht="37.8" customHeight="1">
      <c r="A126" s="39"/>
      <c r="B126" s="40"/>
      <c r="C126" s="219" t="s">
        <v>81</v>
      </c>
      <c r="D126" s="219" t="s">
        <v>119</v>
      </c>
      <c r="E126" s="220" t="s">
        <v>120</v>
      </c>
      <c r="F126" s="221" t="s">
        <v>121</v>
      </c>
      <c r="G126" s="222" t="s">
        <v>122</v>
      </c>
      <c r="H126" s="223">
        <v>1</v>
      </c>
      <c r="I126" s="224"/>
      <c r="J126" s="225">
        <f>ROUND(I126*H126,2)</f>
        <v>0</v>
      </c>
      <c r="K126" s="221" t="s">
        <v>1</v>
      </c>
      <c r="L126" s="45"/>
      <c r="M126" s="226" t="s">
        <v>1</v>
      </c>
      <c r="N126" s="227" t="s">
        <v>38</v>
      </c>
      <c r="O126" s="92"/>
      <c r="P126" s="228">
        <f>O126*H126</f>
        <v>0</v>
      </c>
      <c r="Q126" s="228">
        <v>3.0000000000000001E-05</v>
      </c>
      <c r="R126" s="228">
        <f>Q126*H126</f>
        <v>3.0000000000000001E-05</v>
      </c>
      <c r="S126" s="228">
        <v>0</v>
      </c>
      <c r="T126" s="229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0" t="s">
        <v>123</v>
      </c>
      <c r="AT126" s="230" t="s">
        <v>119</v>
      </c>
      <c r="AU126" s="230" t="s">
        <v>83</v>
      </c>
      <c r="AY126" s="18" t="s">
        <v>117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8" t="s">
        <v>81</v>
      </c>
      <c r="BK126" s="231">
        <f>ROUND(I126*H126,2)</f>
        <v>0</v>
      </c>
      <c r="BL126" s="18" t="s">
        <v>123</v>
      </c>
      <c r="BM126" s="230" t="s">
        <v>124</v>
      </c>
    </row>
    <row r="127" s="2" customFormat="1">
      <c r="A127" s="39"/>
      <c r="B127" s="40"/>
      <c r="C127" s="41"/>
      <c r="D127" s="232" t="s">
        <v>125</v>
      </c>
      <c r="E127" s="41"/>
      <c r="F127" s="233" t="s">
        <v>121</v>
      </c>
      <c r="G127" s="41"/>
      <c r="H127" s="41"/>
      <c r="I127" s="234"/>
      <c r="J127" s="41"/>
      <c r="K127" s="41"/>
      <c r="L127" s="45"/>
      <c r="M127" s="235"/>
      <c r="N127" s="236"/>
      <c r="O127" s="92"/>
      <c r="P127" s="92"/>
      <c r="Q127" s="92"/>
      <c r="R127" s="92"/>
      <c r="S127" s="92"/>
      <c r="T127" s="93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125</v>
      </c>
      <c r="AU127" s="18" t="s">
        <v>83</v>
      </c>
    </row>
    <row r="128" s="2" customFormat="1">
      <c r="A128" s="39"/>
      <c r="B128" s="40"/>
      <c r="C128" s="41"/>
      <c r="D128" s="232" t="s">
        <v>126</v>
      </c>
      <c r="E128" s="41"/>
      <c r="F128" s="237" t="s">
        <v>127</v>
      </c>
      <c r="G128" s="41"/>
      <c r="H128" s="41"/>
      <c r="I128" s="234"/>
      <c r="J128" s="41"/>
      <c r="K128" s="41"/>
      <c r="L128" s="45"/>
      <c r="M128" s="235"/>
      <c r="N128" s="236"/>
      <c r="O128" s="92"/>
      <c r="P128" s="92"/>
      <c r="Q128" s="92"/>
      <c r="R128" s="92"/>
      <c r="S128" s="92"/>
      <c r="T128" s="93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126</v>
      </c>
      <c r="AU128" s="18" t="s">
        <v>83</v>
      </c>
    </row>
    <row r="129" s="2" customFormat="1" ht="24.15" customHeight="1">
      <c r="A129" s="39"/>
      <c r="B129" s="40"/>
      <c r="C129" s="219" t="s">
        <v>83</v>
      </c>
      <c r="D129" s="219" t="s">
        <v>119</v>
      </c>
      <c r="E129" s="220" t="s">
        <v>128</v>
      </c>
      <c r="F129" s="221" t="s">
        <v>129</v>
      </c>
      <c r="G129" s="222" t="s">
        <v>130</v>
      </c>
      <c r="H129" s="223">
        <v>0.80000000000000004</v>
      </c>
      <c r="I129" s="224"/>
      <c r="J129" s="225">
        <f>ROUND(I129*H129,2)</f>
        <v>0</v>
      </c>
      <c r="K129" s="221" t="s">
        <v>131</v>
      </c>
      <c r="L129" s="45"/>
      <c r="M129" s="226" t="s">
        <v>1</v>
      </c>
      <c r="N129" s="227" t="s">
        <v>38</v>
      </c>
      <c r="O129" s="92"/>
      <c r="P129" s="228">
        <f>O129*H129</f>
        <v>0</v>
      </c>
      <c r="Q129" s="228">
        <v>0.036900000000000002</v>
      </c>
      <c r="R129" s="228">
        <f>Q129*H129</f>
        <v>0.029520000000000005</v>
      </c>
      <c r="S129" s="228">
        <v>0</v>
      </c>
      <c r="T129" s="229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0" t="s">
        <v>123</v>
      </c>
      <c r="AT129" s="230" t="s">
        <v>119</v>
      </c>
      <c r="AU129" s="230" t="s">
        <v>83</v>
      </c>
      <c r="AY129" s="18" t="s">
        <v>117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8" t="s">
        <v>81</v>
      </c>
      <c r="BK129" s="231">
        <f>ROUND(I129*H129,2)</f>
        <v>0</v>
      </c>
      <c r="BL129" s="18" t="s">
        <v>123</v>
      </c>
      <c r="BM129" s="230" t="s">
        <v>132</v>
      </c>
    </row>
    <row r="130" s="2" customFormat="1">
      <c r="A130" s="39"/>
      <c r="B130" s="40"/>
      <c r="C130" s="41"/>
      <c r="D130" s="232" t="s">
        <v>125</v>
      </c>
      <c r="E130" s="41"/>
      <c r="F130" s="233" t="s">
        <v>133</v>
      </c>
      <c r="G130" s="41"/>
      <c r="H130" s="41"/>
      <c r="I130" s="234"/>
      <c r="J130" s="41"/>
      <c r="K130" s="41"/>
      <c r="L130" s="45"/>
      <c r="M130" s="235"/>
      <c r="N130" s="236"/>
      <c r="O130" s="92"/>
      <c r="P130" s="92"/>
      <c r="Q130" s="92"/>
      <c r="R130" s="92"/>
      <c r="S130" s="92"/>
      <c r="T130" s="93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125</v>
      </c>
      <c r="AU130" s="18" t="s">
        <v>83</v>
      </c>
    </row>
    <row r="131" s="2" customFormat="1">
      <c r="A131" s="39"/>
      <c r="B131" s="40"/>
      <c r="C131" s="41"/>
      <c r="D131" s="238" t="s">
        <v>134</v>
      </c>
      <c r="E131" s="41"/>
      <c r="F131" s="239" t="s">
        <v>135</v>
      </c>
      <c r="G131" s="41"/>
      <c r="H131" s="41"/>
      <c r="I131" s="234"/>
      <c r="J131" s="41"/>
      <c r="K131" s="41"/>
      <c r="L131" s="45"/>
      <c r="M131" s="235"/>
      <c r="N131" s="236"/>
      <c r="O131" s="92"/>
      <c r="P131" s="92"/>
      <c r="Q131" s="92"/>
      <c r="R131" s="92"/>
      <c r="S131" s="92"/>
      <c r="T131" s="93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134</v>
      </c>
      <c r="AU131" s="18" t="s">
        <v>83</v>
      </c>
    </row>
    <row r="132" s="13" customFormat="1">
      <c r="A132" s="13"/>
      <c r="B132" s="240"/>
      <c r="C132" s="241"/>
      <c r="D132" s="232" t="s">
        <v>136</v>
      </c>
      <c r="E132" s="242" t="s">
        <v>1</v>
      </c>
      <c r="F132" s="243" t="s">
        <v>137</v>
      </c>
      <c r="G132" s="241"/>
      <c r="H132" s="244">
        <v>0.80000000000000004</v>
      </c>
      <c r="I132" s="245"/>
      <c r="J132" s="241"/>
      <c r="K132" s="241"/>
      <c r="L132" s="246"/>
      <c r="M132" s="247"/>
      <c r="N132" s="248"/>
      <c r="O132" s="248"/>
      <c r="P132" s="248"/>
      <c r="Q132" s="248"/>
      <c r="R132" s="248"/>
      <c r="S132" s="248"/>
      <c r="T132" s="249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0" t="s">
        <v>136</v>
      </c>
      <c r="AU132" s="250" t="s">
        <v>83</v>
      </c>
      <c r="AV132" s="13" t="s">
        <v>83</v>
      </c>
      <c r="AW132" s="13" t="s">
        <v>30</v>
      </c>
      <c r="AX132" s="13" t="s">
        <v>81</v>
      </c>
      <c r="AY132" s="250" t="s">
        <v>117</v>
      </c>
    </row>
    <row r="133" s="2" customFormat="1" ht="16.5" customHeight="1">
      <c r="A133" s="39"/>
      <c r="B133" s="40"/>
      <c r="C133" s="219" t="s">
        <v>138</v>
      </c>
      <c r="D133" s="219" t="s">
        <v>119</v>
      </c>
      <c r="E133" s="220" t="s">
        <v>139</v>
      </c>
      <c r="F133" s="221" t="s">
        <v>140</v>
      </c>
      <c r="G133" s="222" t="s">
        <v>141</v>
      </c>
      <c r="H133" s="223">
        <v>1</v>
      </c>
      <c r="I133" s="224"/>
      <c r="J133" s="225">
        <f>ROUND(I133*H133,2)</f>
        <v>0</v>
      </c>
      <c r="K133" s="221" t="s">
        <v>1</v>
      </c>
      <c r="L133" s="45"/>
      <c r="M133" s="226" t="s">
        <v>1</v>
      </c>
      <c r="N133" s="227" t="s">
        <v>38</v>
      </c>
      <c r="O133" s="92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0" t="s">
        <v>123</v>
      </c>
      <c r="AT133" s="230" t="s">
        <v>119</v>
      </c>
      <c r="AU133" s="230" t="s">
        <v>83</v>
      </c>
      <c r="AY133" s="18" t="s">
        <v>117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8" t="s">
        <v>81</v>
      </c>
      <c r="BK133" s="231">
        <f>ROUND(I133*H133,2)</f>
        <v>0</v>
      </c>
      <c r="BL133" s="18" t="s">
        <v>123</v>
      </c>
      <c r="BM133" s="230" t="s">
        <v>142</v>
      </c>
    </row>
    <row r="134" s="2" customFormat="1">
      <c r="A134" s="39"/>
      <c r="B134" s="40"/>
      <c r="C134" s="41"/>
      <c r="D134" s="232" t="s">
        <v>125</v>
      </c>
      <c r="E134" s="41"/>
      <c r="F134" s="233" t="s">
        <v>140</v>
      </c>
      <c r="G134" s="41"/>
      <c r="H134" s="41"/>
      <c r="I134" s="234"/>
      <c r="J134" s="41"/>
      <c r="K134" s="41"/>
      <c r="L134" s="45"/>
      <c r="M134" s="235"/>
      <c r="N134" s="236"/>
      <c r="O134" s="92"/>
      <c r="P134" s="92"/>
      <c r="Q134" s="92"/>
      <c r="R134" s="92"/>
      <c r="S134" s="92"/>
      <c r="T134" s="93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125</v>
      </c>
      <c r="AU134" s="18" t="s">
        <v>83</v>
      </c>
    </row>
    <row r="135" s="2" customFormat="1">
      <c r="A135" s="39"/>
      <c r="B135" s="40"/>
      <c r="C135" s="41"/>
      <c r="D135" s="232" t="s">
        <v>126</v>
      </c>
      <c r="E135" s="41"/>
      <c r="F135" s="237" t="s">
        <v>143</v>
      </c>
      <c r="G135" s="41"/>
      <c r="H135" s="41"/>
      <c r="I135" s="234"/>
      <c r="J135" s="41"/>
      <c r="K135" s="41"/>
      <c r="L135" s="45"/>
      <c r="M135" s="235"/>
      <c r="N135" s="236"/>
      <c r="O135" s="92"/>
      <c r="P135" s="92"/>
      <c r="Q135" s="92"/>
      <c r="R135" s="92"/>
      <c r="S135" s="92"/>
      <c r="T135" s="93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126</v>
      </c>
      <c r="AU135" s="18" t="s">
        <v>83</v>
      </c>
    </row>
    <row r="136" s="2" customFormat="1" ht="33" customHeight="1">
      <c r="A136" s="39"/>
      <c r="B136" s="40"/>
      <c r="C136" s="219" t="s">
        <v>123</v>
      </c>
      <c r="D136" s="219" t="s">
        <v>119</v>
      </c>
      <c r="E136" s="220" t="s">
        <v>144</v>
      </c>
      <c r="F136" s="221" t="s">
        <v>145</v>
      </c>
      <c r="G136" s="222" t="s">
        <v>141</v>
      </c>
      <c r="H136" s="223">
        <v>380.80000000000001</v>
      </c>
      <c r="I136" s="224"/>
      <c r="J136" s="225">
        <f>ROUND(I136*H136,2)</f>
        <v>0</v>
      </c>
      <c r="K136" s="221" t="s">
        <v>131</v>
      </c>
      <c r="L136" s="45"/>
      <c r="M136" s="226" t="s">
        <v>1</v>
      </c>
      <c r="N136" s="227" t="s">
        <v>38</v>
      </c>
      <c r="O136" s="92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0" t="s">
        <v>123</v>
      </c>
      <c r="AT136" s="230" t="s">
        <v>119</v>
      </c>
      <c r="AU136" s="230" t="s">
        <v>83</v>
      </c>
      <c r="AY136" s="18" t="s">
        <v>117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8" t="s">
        <v>81</v>
      </c>
      <c r="BK136" s="231">
        <f>ROUND(I136*H136,2)</f>
        <v>0</v>
      </c>
      <c r="BL136" s="18" t="s">
        <v>123</v>
      </c>
      <c r="BM136" s="230" t="s">
        <v>146</v>
      </c>
    </row>
    <row r="137" s="2" customFormat="1">
      <c r="A137" s="39"/>
      <c r="B137" s="40"/>
      <c r="C137" s="41"/>
      <c r="D137" s="232" t="s">
        <v>125</v>
      </c>
      <c r="E137" s="41"/>
      <c r="F137" s="233" t="s">
        <v>147</v>
      </c>
      <c r="G137" s="41"/>
      <c r="H137" s="41"/>
      <c r="I137" s="234"/>
      <c r="J137" s="41"/>
      <c r="K137" s="41"/>
      <c r="L137" s="45"/>
      <c r="M137" s="235"/>
      <c r="N137" s="236"/>
      <c r="O137" s="92"/>
      <c r="P137" s="92"/>
      <c r="Q137" s="92"/>
      <c r="R137" s="92"/>
      <c r="S137" s="92"/>
      <c r="T137" s="93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125</v>
      </c>
      <c r="AU137" s="18" t="s">
        <v>83</v>
      </c>
    </row>
    <row r="138" s="2" customFormat="1">
      <c r="A138" s="39"/>
      <c r="B138" s="40"/>
      <c r="C138" s="41"/>
      <c r="D138" s="238" t="s">
        <v>134</v>
      </c>
      <c r="E138" s="41"/>
      <c r="F138" s="239" t="s">
        <v>148</v>
      </c>
      <c r="G138" s="41"/>
      <c r="H138" s="41"/>
      <c r="I138" s="234"/>
      <c r="J138" s="41"/>
      <c r="K138" s="41"/>
      <c r="L138" s="45"/>
      <c r="M138" s="235"/>
      <c r="N138" s="236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134</v>
      </c>
      <c r="AU138" s="18" t="s">
        <v>83</v>
      </c>
    </row>
    <row r="139" s="13" customFormat="1">
      <c r="A139" s="13"/>
      <c r="B139" s="240"/>
      <c r="C139" s="241"/>
      <c r="D139" s="232" t="s">
        <v>136</v>
      </c>
      <c r="E139" s="242" t="s">
        <v>1</v>
      </c>
      <c r="F139" s="243" t="s">
        <v>149</v>
      </c>
      <c r="G139" s="241"/>
      <c r="H139" s="244">
        <v>380.80000000000001</v>
      </c>
      <c r="I139" s="245"/>
      <c r="J139" s="241"/>
      <c r="K139" s="241"/>
      <c r="L139" s="246"/>
      <c r="M139" s="247"/>
      <c r="N139" s="248"/>
      <c r="O139" s="248"/>
      <c r="P139" s="248"/>
      <c r="Q139" s="248"/>
      <c r="R139" s="248"/>
      <c r="S139" s="248"/>
      <c r="T139" s="249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0" t="s">
        <v>136</v>
      </c>
      <c r="AU139" s="250" t="s">
        <v>83</v>
      </c>
      <c r="AV139" s="13" t="s">
        <v>83</v>
      </c>
      <c r="AW139" s="13" t="s">
        <v>30</v>
      </c>
      <c r="AX139" s="13" t="s">
        <v>81</v>
      </c>
      <c r="AY139" s="250" t="s">
        <v>117</v>
      </c>
    </row>
    <row r="140" s="2" customFormat="1" ht="21.75" customHeight="1">
      <c r="A140" s="39"/>
      <c r="B140" s="40"/>
      <c r="C140" s="219" t="s">
        <v>150</v>
      </c>
      <c r="D140" s="219" t="s">
        <v>119</v>
      </c>
      <c r="E140" s="220" t="s">
        <v>151</v>
      </c>
      <c r="F140" s="221" t="s">
        <v>152</v>
      </c>
      <c r="G140" s="222" t="s">
        <v>153</v>
      </c>
      <c r="H140" s="223">
        <v>952</v>
      </c>
      <c r="I140" s="224"/>
      <c r="J140" s="225">
        <f>ROUND(I140*H140,2)</f>
        <v>0</v>
      </c>
      <c r="K140" s="221" t="s">
        <v>131</v>
      </c>
      <c r="L140" s="45"/>
      <c r="M140" s="226" t="s">
        <v>1</v>
      </c>
      <c r="N140" s="227" t="s">
        <v>38</v>
      </c>
      <c r="O140" s="92"/>
      <c r="P140" s="228">
        <f>O140*H140</f>
        <v>0</v>
      </c>
      <c r="Q140" s="228">
        <v>0.00084000000000000003</v>
      </c>
      <c r="R140" s="228">
        <f>Q140*H140</f>
        <v>0.79968000000000006</v>
      </c>
      <c r="S140" s="228">
        <v>0</v>
      </c>
      <c r="T140" s="22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0" t="s">
        <v>123</v>
      </c>
      <c r="AT140" s="230" t="s">
        <v>119</v>
      </c>
      <c r="AU140" s="230" t="s">
        <v>83</v>
      </c>
      <c r="AY140" s="18" t="s">
        <v>117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8" t="s">
        <v>81</v>
      </c>
      <c r="BK140" s="231">
        <f>ROUND(I140*H140,2)</f>
        <v>0</v>
      </c>
      <c r="BL140" s="18" t="s">
        <v>123</v>
      </c>
      <c r="BM140" s="230" t="s">
        <v>154</v>
      </c>
    </row>
    <row r="141" s="2" customFormat="1">
      <c r="A141" s="39"/>
      <c r="B141" s="40"/>
      <c r="C141" s="41"/>
      <c r="D141" s="232" t="s">
        <v>125</v>
      </c>
      <c r="E141" s="41"/>
      <c r="F141" s="233" t="s">
        <v>155</v>
      </c>
      <c r="G141" s="41"/>
      <c r="H141" s="41"/>
      <c r="I141" s="234"/>
      <c r="J141" s="41"/>
      <c r="K141" s="41"/>
      <c r="L141" s="45"/>
      <c r="M141" s="235"/>
      <c r="N141" s="236"/>
      <c r="O141" s="92"/>
      <c r="P141" s="92"/>
      <c r="Q141" s="92"/>
      <c r="R141" s="92"/>
      <c r="S141" s="92"/>
      <c r="T141" s="93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125</v>
      </c>
      <c r="AU141" s="18" t="s">
        <v>83</v>
      </c>
    </row>
    <row r="142" s="2" customFormat="1">
      <c r="A142" s="39"/>
      <c r="B142" s="40"/>
      <c r="C142" s="41"/>
      <c r="D142" s="238" t="s">
        <v>134</v>
      </c>
      <c r="E142" s="41"/>
      <c r="F142" s="239" t="s">
        <v>156</v>
      </c>
      <c r="G142" s="41"/>
      <c r="H142" s="41"/>
      <c r="I142" s="234"/>
      <c r="J142" s="41"/>
      <c r="K142" s="41"/>
      <c r="L142" s="45"/>
      <c r="M142" s="235"/>
      <c r="N142" s="236"/>
      <c r="O142" s="92"/>
      <c r="P142" s="92"/>
      <c r="Q142" s="92"/>
      <c r="R142" s="92"/>
      <c r="S142" s="92"/>
      <c r="T142" s="93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134</v>
      </c>
      <c r="AU142" s="18" t="s">
        <v>83</v>
      </c>
    </row>
    <row r="143" s="13" customFormat="1">
      <c r="A143" s="13"/>
      <c r="B143" s="240"/>
      <c r="C143" s="241"/>
      <c r="D143" s="232" t="s">
        <v>136</v>
      </c>
      <c r="E143" s="242" t="s">
        <v>1</v>
      </c>
      <c r="F143" s="243" t="s">
        <v>157</v>
      </c>
      <c r="G143" s="241"/>
      <c r="H143" s="244">
        <v>952</v>
      </c>
      <c r="I143" s="245"/>
      <c r="J143" s="241"/>
      <c r="K143" s="241"/>
      <c r="L143" s="246"/>
      <c r="M143" s="247"/>
      <c r="N143" s="248"/>
      <c r="O143" s="248"/>
      <c r="P143" s="248"/>
      <c r="Q143" s="248"/>
      <c r="R143" s="248"/>
      <c r="S143" s="248"/>
      <c r="T143" s="249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0" t="s">
        <v>136</v>
      </c>
      <c r="AU143" s="250" t="s">
        <v>83</v>
      </c>
      <c r="AV143" s="13" t="s">
        <v>83</v>
      </c>
      <c r="AW143" s="13" t="s">
        <v>30</v>
      </c>
      <c r="AX143" s="13" t="s">
        <v>81</v>
      </c>
      <c r="AY143" s="250" t="s">
        <v>117</v>
      </c>
    </row>
    <row r="144" s="2" customFormat="1" ht="24.15" customHeight="1">
      <c r="A144" s="39"/>
      <c r="B144" s="40"/>
      <c r="C144" s="219" t="s">
        <v>158</v>
      </c>
      <c r="D144" s="219" t="s">
        <v>119</v>
      </c>
      <c r="E144" s="220" t="s">
        <v>159</v>
      </c>
      <c r="F144" s="221" t="s">
        <v>160</v>
      </c>
      <c r="G144" s="222" t="s">
        <v>153</v>
      </c>
      <c r="H144" s="223">
        <v>952</v>
      </c>
      <c r="I144" s="224"/>
      <c r="J144" s="225">
        <f>ROUND(I144*H144,2)</f>
        <v>0</v>
      </c>
      <c r="K144" s="221" t="s">
        <v>131</v>
      </c>
      <c r="L144" s="45"/>
      <c r="M144" s="226" t="s">
        <v>1</v>
      </c>
      <c r="N144" s="227" t="s">
        <v>38</v>
      </c>
      <c r="O144" s="92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123</v>
      </c>
      <c r="AT144" s="230" t="s">
        <v>119</v>
      </c>
      <c r="AU144" s="230" t="s">
        <v>83</v>
      </c>
      <c r="AY144" s="18" t="s">
        <v>117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81</v>
      </c>
      <c r="BK144" s="231">
        <f>ROUND(I144*H144,2)</f>
        <v>0</v>
      </c>
      <c r="BL144" s="18" t="s">
        <v>123</v>
      </c>
      <c r="BM144" s="230" t="s">
        <v>161</v>
      </c>
    </row>
    <row r="145" s="2" customFormat="1">
      <c r="A145" s="39"/>
      <c r="B145" s="40"/>
      <c r="C145" s="41"/>
      <c r="D145" s="232" t="s">
        <v>125</v>
      </c>
      <c r="E145" s="41"/>
      <c r="F145" s="233" t="s">
        <v>162</v>
      </c>
      <c r="G145" s="41"/>
      <c r="H145" s="41"/>
      <c r="I145" s="234"/>
      <c r="J145" s="41"/>
      <c r="K145" s="41"/>
      <c r="L145" s="45"/>
      <c r="M145" s="235"/>
      <c r="N145" s="236"/>
      <c r="O145" s="92"/>
      <c r="P145" s="92"/>
      <c r="Q145" s="92"/>
      <c r="R145" s="92"/>
      <c r="S145" s="92"/>
      <c r="T145" s="93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125</v>
      </c>
      <c r="AU145" s="18" t="s">
        <v>83</v>
      </c>
    </row>
    <row r="146" s="2" customFormat="1">
      <c r="A146" s="39"/>
      <c r="B146" s="40"/>
      <c r="C146" s="41"/>
      <c r="D146" s="238" t="s">
        <v>134</v>
      </c>
      <c r="E146" s="41"/>
      <c r="F146" s="239" t="s">
        <v>163</v>
      </c>
      <c r="G146" s="41"/>
      <c r="H146" s="41"/>
      <c r="I146" s="234"/>
      <c r="J146" s="41"/>
      <c r="K146" s="41"/>
      <c r="L146" s="45"/>
      <c r="M146" s="235"/>
      <c r="N146" s="236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134</v>
      </c>
      <c r="AU146" s="18" t="s">
        <v>83</v>
      </c>
    </row>
    <row r="147" s="2" customFormat="1" ht="37.8" customHeight="1">
      <c r="A147" s="39"/>
      <c r="B147" s="40"/>
      <c r="C147" s="219" t="s">
        <v>164</v>
      </c>
      <c r="D147" s="219" t="s">
        <v>119</v>
      </c>
      <c r="E147" s="220" t="s">
        <v>165</v>
      </c>
      <c r="F147" s="221" t="s">
        <v>166</v>
      </c>
      <c r="G147" s="222" t="s">
        <v>141</v>
      </c>
      <c r="H147" s="223">
        <v>739.20000000000005</v>
      </c>
      <c r="I147" s="224"/>
      <c r="J147" s="225">
        <f>ROUND(I147*H147,2)</f>
        <v>0</v>
      </c>
      <c r="K147" s="221" t="s">
        <v>131</v>
      </c>
      <c r="L147" s="45"/>
      <c r="M147" s="226" t="s">
        <v>1</v>
      </c>
      <c r="N147" s="227" t="s">
        <v>38</v>
      </c>
      <c r="O147" s="92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0" t="s">
        <v>123</v>
      </c>
      <c r="AT147" s="230" t="s">
        <v>119</v>
      </c>
      <c r="AU147" s="230" t="s">
        <v>83</v>
      </c>
      <c r="AY147" s="18" t="s">
        <v>117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8" t="s">
        <v>81</v>
      </c>
      <c r="BK147" s="231">
        <f>ROUND(I147*H147,2)</f>
        <v>0</v>
      </c>
      <c r="BL147" s="18" t="s">
        <v>123</v>
      </c>
      <c r="BM147" s="230" t="s">
        <v>167</v>
      </c>
    </row>
    <row r="148" s="2" customFormat="1">
      <c r="A148" s="39"/>
      <c r="B148" s="40"/>
      <c r="C148" s="41"/>
      <c r="D148" s="232" t="s">
        <v>125</v>
      </c>
      <c r="E148" s="41"/>
      <c r="F148" s="233" t="s">
        <v>168</v>
      </c>
      <c r="G148" s="41"/>
      <c r="H148" s="41"/>
      <c r="I148" s="234"/>
      <c r="J148" s="41"/>
      <c r="K148" s="41"/>
      <c r="L148" s="45"/>
      <c r="M148" s="235"/>
      <c r="N148" s="236"/>
      <c r="O148" s="92"/>
      <c r="P148" s="92"/>
      <c r="Q148" s="92"/>
      <c r="R148" s="92"/>
      <c r="S148" s="92"/>
      <c r="T148" s="93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125</v>
      </c>
      <c r="AU148" s="18" t="s">
        <v>83</v>
      </c>
    </row>
    <row r="149" s="2" customFormat="1">
      <c r="A149" s="39"/>
      <c r="B149" s="40"/>
      <c r="C149" s="41"/>
      <c r="D149" s="238" t="s">
        <v>134</v>
      </c>
      <c r="E149" s="41"/>
      <c r="F149" s="239" t="s">
        <v>169</v>
      </c>
      <c r="G149" s="41"/>
      <c r="H149" s="41"/>
      <c r="I149" s="234"/>
      <c r="J149" s="41"/>
      <c r="K149" s="41"/>
      <c r="L149" s="45"/>
      <c r="M149" s="235"/>
      <c r="N149" s="236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134</v>
      </c>
      <c r="AU149" s="18" t="s">
        <v>83</v>
      </c>
    </row>
    <row r="150" s="14" customFormat="1">
      <c r="A150" s="14"/>
      <c r="B150" s="251"/>
      <c r="C150" s="252"/>
      <c r="D150" s="232" t="s">
        <v>136</v>
      </c>
      <c r="E150" s="253" t="s">
        <v>1</v>
      </c>
      <c r="F150" s="254" t="s">
        <v>170</v>
      </c>
      <c r="G150" s="252"/>
      <c r="H150" s="253" t="s">
        <v>1</v>
      </c>
      <c r="I150" s="255"/>
      <c r="J150" s="252"/>
      <c r="K150" s="252"/>
      <c r="L150" s="256"/>
      <c r="M150" s="257"/>
      <c r="N150" s="258"/>
      <c r="O150" s="258"/>
      <c r="P150" s="258"/>
      <c r="Q150" s="258"/>
      <c r="R150" s="258"/>
      <c r="S150" s="258"/>
      <c r="T150" s="259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0" t="s">
        <v>136</v>
      </c>
      <c r="AU150" s="260" t="s">
        <v>83</v>
      </c>
      <c r="AV150" s="14" t="s">
        <v>81</v>
      </c>
      <c r="AW150" s="14" t="s">
        <v>30</v>
      </c>
      <c r="AX150" s="14" t="s">
        <v>73</v>
      </c>
      <c r="AY150" s="260" t="s">
        <v>117</v>
      </c>
    </row>
    <row r="151" s="13" customFormat="1">
      <c r="A151" s="13"/>
      <c r="B151" s="240"/>
      <c r="C151" s="241"/>
      <c r="D151" s="232" t="s">
        <v>136</v>
      </c>
      <c r="E151" s="242" t="s">
        <v>1</v>
      </c>
      <c r="F151" s="243" t="s">
        <v>171</v>
      </c>
      <c r="G151" s="241"/>
      <c r="H151" s="244">
        <v>380.80000000000001</v>
      </c>
      <c r="I151" s="245"/>
      <c r="J151" s="241"/>
      <c r="K151" s="241"/>
      <c r="L151" s="246"/>
      <c r="M151" s="247"/>
      <c r="N151" s="248"/>
      <c r="O151" s="248"/>
      <c r="P151" s="248"/>
      <c r="Q151" s="248"/>
      <c r="R151" s="248"/>
      <c r="S151" s="248"/>
      <c r="T151" s="249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0" t="s">
        <v>136</v>
      </c>
      <c r="AU151" s="250" t="s">
        <v>83</v>
      </c>
      <c r="AV151" s="13" t="s">
        <v>83</v>
      </c>
      <c r="AW151" s="13" t="s">
        <v>30</v>
      </c>
      <c r="AX151" s="13" t="s">
        <v>73</v>
      </c>
      <c r="AY151" s="250" t="s">
        <v>117</v>
      </c>
    </row>
    <row r="152" s="15" customFormat="1">
      <c r="A152" s="15"/>
      <c r="B152" s="261"/>
      <c r="C152" s="262"/>
      <c r="D152" s="232" t="s">
        <v>136</v>
      </c>
      <c r="E152" s="263" t="s">
        <v>1</v>
      </c>
      <c r="F152" s="264" t="s">
        <v>172</v>
      </c>
      <c r="G152" s="262"/>
      <c r="H152" s="265">
        <v>380.80000000000001</v>
      </c>
      <c r="I152" s="266"/>
      <c r="J152" s="262"/>
      <c r="K152" s="262"/>
      <c r="L152" s="267"/>
      <c r="M152" s="268"/>
      <c r="N152" s="269"/>
      <c r="O152" s="269"/>
      <c r="P152" s="269"/>
      <c r="Q152" s="269"/>
      <c r="R152" s="269"/>
      <c r="S152" s="269"/>
      <c r="T152" s="270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71" t="s">
        <v>136</v>
      </c>
      <c r="AU152" s="271" t="s">
        <v>83</v>
      </c>
      <c r="AV152" s="15" t="s">
        <v>138</v>
      </c>
      <c r="AW152" s="15" t="s">
        <v>30</v>
      </c>
      <c r="AX152" s="15" t="s">
        <v>73</v>
      </c>
      <c r="AY152" s="271" t="s">
        <v>117</v>
      </c>
    </row>
    <row r="153" s="13" customFormat="1">
      <c r="A153" s="13"/>
      <c r="B153" s="240"/>
      <c r="C153" s="241"/>
      <c r="D153" s="232" t="s">
        <v>136</v>
      </c>
      <c r="E153" s="242" t="s">
        <v>1</v>
      </c>
      <c r="F153" s="243" t="s">
        <v>173</v>
      </c>
      <c r="G153" s="241"/>
      <c r="H153" s="244">
        <v>266.56</v>
      </c>
      <c r="I153" s="245"/>
      <c r="J153" s="241"/>
      <c r="K153" s="241"/>
      <c r="L153" s="246"/>
      <c r="M153" s="247"/>
      <c r="N153" s="248"/>
      <c r="O153" s="248"/>
      <c r="P153" s="248"/>
      <c r="Q153" s="248"/>
      <c r="R153" s="248"/>
      <c r="S153" s="248"/>
      <c r="T153" s="249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0" t="s">
        <v>136</v>
      </c>
      <c r="AU153" s="250" t="s">
        <v>83</v>
      </c>
      <c r="AV153" s="13" t="s">
        <v>83</v>
      </c>
      <c r="AW153" s="13" t="s">
        <v>30</v>
      </c>
      <c r="AX153" s="13" t="s">
        <v>73</v>
      </c>
      <c r="AY153" s="250" t="s">
        <v>117</v>
      </c>
    </row>
    <row r="154" s="15" customFormat="1">
      <c r="A154" s="15"/>
      <c r="B154" s="261"/>
      <c r="C154" s="262"/>
      <c r="D154" s="232" t="s">
        <v>136</v>
      </c>
      <c r="E154" s="263" t="s">
        <v>1</v>
      </c>
      <c r="F154" s="264" t="s">
        <v>172</v>
      </c>
      <c r="G154" s="262"/>
      <c r="H154" s="265">
        <v>266.56</v>
      </c>
      <c r="I154" s="266"/>
      <c r="J154" s="262"/>
      <c r="K154" s="262"/>
      <c r="L154" s="267"/>
      <c r="M154" s="268"/>
      <c r="N154" s="269"/>
      <c r="O154" s="269"/>
      <c r="P154" s="269"/>
      <c r="Q154" s="269"/>
      <c r="R154" s="269"/>
      <c r="S154" s="269"/>
      <c r="T154" s="270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71" t="s">
        <v>136</v>
      </c>
      <c r="AU154" s="271" t="s">
        <v>83</v>
      </c>
      <c r="AV154" s="15" t="s">
        <v>138</v>
      </c>
      <c r="AW154" s="15" t="s">
        <v>30</v>
      </c>
      <c r="AX154" s="15" t="s">
        <v>73</v>
      </c>
      <c r="AY154" s="271" t="s">
        <v>117</v>
      </c>
    </row>
    <row r="155" s="14" customFormat="1">
      <c r="A155" s="14"/>
      <c r="B155" s="251"/>
      <c r="C155" s="252"/>
      <c r="D155" s="232" t="s">
        <v>136</v>
      </c>
      <c r="E155" s="253" t="s">
        <v>1</v>
      </c>
      <c r="F155" s="254" t="s">
        <v>174</v>
      </c>
      <c r="G155" s="252"/>
      <c r="H155" s="253" t="s">
        <v>1</v>
      </c>
      <c r="I155" s="255"/>
      <c r="J155" s="252"/>
      <c r="K155" s="252"/>
      <c r="L155" s="256"/>
      <c r="M155" s="257"/>
      <c r="N155" s="258"/>
      <c r="O155" s="258"/>
      <c r="P155" s="258"/>
      <c r="Q155" s="258"/>
      <c r="R155" s="258"/>
      <c r="S155" s="258"/>
      <c r="T155" s="259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0" t="s">
        <v>136</v>
      </c>
      <c r="AU155" s="260" t="s">
        <v>83</v>
      </c>
      <c r="AV155" s="14" t="s">
        <v>81</v>
      </c>
      <c r="AW155" s="14" t="s">
        <v>30</v>
      </c>
      <c r="AX155" s="14" t="s">
        <v>73</v>
      </c>
      <c r="AY155" s="260" t="s">
        <v>117</v>
      </c>
    </row>
    <row r="156" s="13" customFormat="1">
      <c r="A156" s="13"/>
      <c r="B156" s="240"/>
      <c r="C156" s="241"/>
      <c r="D156" s="232" t="s">
        <v>136</v>
      </c>
      <c r="E156" s="242" t="s">
        <v>1</v>
      </c>
      <c r="F156" s="243" t="s">
        <v>175</v>
      </c>
      <c r="G156" s="241"/>
      <c r="H156" s="244">
        <v>91.840000000000003</v>
      </c>
      <c r="I156" s="245"/>
      <c r="J156" s="241"/>
      <c r="K156" s="241"/>
      <c r="L156" s="246"/>
      <c r="M156" s="247"/>
      <c r="N156" s="248"/>
      <c r="O156" s="248"/>
      <c r="P156" s="248"/>
      <c r="Q156" s="248"/>
      <c r="R156" s="248"/>
      <c r="S156" s="248"/>
      <c r="T156" s="249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0" t="s">
        <v>136</v>
      </c>
      <c r="AU156" s="250" t="s">
        <v>83</v>
      </c>
      <c r="AV156" s="13" t="s">
        <v>83</v>
      </c>
      <c r="AW156" s="13" t="s">
        <v>30</v>
      </c>
      <c r="AX156" s="13" t="s">
        <v>73</v>
      </c>
      <c r="AY156" s="250" t="s">
        <v>117</v>
      </c>
    </row>
    <row r="157" s="15" customFormat="1">
      <c r="A157" s="15"/>
      <c r="B157" s="261"/>
      <c r="C157" s="262"/>
      <c r="D157" s="232" t="s">
        <v>136</v>
      </c>
      <c r="E157" s="263" t="s">
        <v>1</v>
      </c>
      <c r="F157" s="264" t="s">
        <v>172</v>
      </c>
      <c r="G157" s="262"/>
      <c r="H157" s="265">
        <v>91.840000000000003</v>
      </c>
      <c r="I157" s="266"/>
      <c r="J157" s="262"/>
      <c r="K157" s="262"/>
      <c r="L157" s="267"/>
      <c r="M157" s="268"/>
      <c r="N157" s="269"/>
      <c r="O157" s="269"/>
      <c r="P157" s="269"/>
      <c r="Q157" s="269"/>
      <c r="R157" s="269"/>
      <c r="S157" s="269"/>
      <c r="T157" s="270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71" t="s">
        <v>136</v>
      </c>
      <c r="AU157" s="271" t="s">
        <v>83</v>
      </c>
      <c r="AV157" s="15" t="s">
        <v>138</v>
      </c>
      <c r="AW157" s="15" t="s">
        <v>30</v>
      </c>
      <c r="AX157" s="15" t="s">
        <v>73</v>
      </c>
      <c r="AY157" s="271" t="s">
        <v>117</v>
      </c>
    </row>
    <row r="158" s="16" customFormat="1">
      <c r="A158" s="16"/>
      <c r="B158" s="272"/>
      <c r="C158" s="273"/>
      <c r="D158" s="232" t="s">
        <v>136</v>
      </c>
      <c r="E158" s="274" t="s">
        <v>1</v>
      </c>
      <c r="F158" s="275" t="s">
        <v>176</v>
      </c>
      <c r="G158" s="273"/>
      <c r="H158" s="276">
        <v>739.20000000000005</v>
      </c>
      <c r="I158" s="277"/>
      <c r="J158" s="273"/>
      <c r="K158" s="273"/>
      <c r="L158" s="278"/>
      <c r="M158" s="279"/>
      <c r="N158" s="280"/>
      <c r="O158" s="280"/>
      <c r="P158" s="280"/>
      <c r="Q158" s="280"/>
      <c r="R158" s="280"/>
      <c r="S158" s="280"/>
      <c r="T158" s="281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T158" s="282" t="s">
        <v>136</v>
      </c>
      <c r="AU158" s="282" t="s">
        <v>83</v>
      </c>
      <c r="AV158" s="16" t="s">
        <v>123</v>
      </c>
      <c r="AW158" s="16" t="s">
        <v>30</v>
      </c>
      <c r="AX158" s="16" t="s">
        <v>81</v>
      </c>
      <c r="AY158" s="282" t="s">
        <v>117</v>
      </c>
    </row>
    <row r="159" s="2" customFormat="1" ht="37.8" customHeight="1">
      <c r="A159" s="39"/>
      <c r="B159" s="40"/>
      <c r="C159" s="219" t="s">
        <v>177</v>
      </c>
      <c r="D159" s="219" t="s">
        <v>119</v>
      </c>
      <c r="E159" s="220" t="s">
        <v>178</v>
      </c>
      <c r="F159" s="221" t="s">
        <v>179</v>
      </c>
      <c r="G159" s="222" t="s">
        <v>141</v>
      </c>
      <c r="H159" s="223">
        <v>114.24</v>
      </c>
      <c r="I159" s="224"/>
      <c r="J159" s="225">
        <f>ROUND(I159*H159,2)</f>
        <v>0</v>
      </c>
      <c r="K159" s="221" t="s">
        <v>131</v>
      </c>
      <c r="L159" s="45"/>
      <c r="M159" s="226" t="s">
        <v>1</v>
      </c>
      <c r="N159" s="227" t="s">
        <v>38</v>
      </c>
      <c r="O159" s="92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0" t="s">
        <v>123</v>
      </c>
      <c r="AT159" s="230" t="s">
        <v>119</v>
      </c>
      <c r="AU159" s="230" t="s">
        <v>83</v>
      </c>
      <c r="AY159" s="18" t="s">
        <v>117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8" t="s">
        <v>81</v>
      </c>
      <c r="BK159" s="231">
        <f>ROUND(I159*H159,2)</f>
        <v>0</v>
      </c>
      <c r="BL159" s="18" t="s">
        <v>123</v>
      </c>
      <c r="BM159" s="230" t="s">
        <v>180</v>
      </c>
    </row>
    <row r="160" s="2" customFormat="1">
      <c r="A160" s="39"/>
      <c r="B160" s="40"/>
      <c r="C160" s="41"/>
      <c r="D160" s="232" t="s">
        <v>125</v>
      </c>
      <c r="E160" s="41"/>
      <c r="F160" s="233" t="s">
        <v>181</v>
      </c>
      <c r="G160" s="41"/>
      <c r="H160" s="41"/>
      <c r="I160" s="234"/>
      <c r="J160" s="41"/>
      <c r="K160" s="41"/>
      <c r="L160" s="45"/>
      <c r="M160" s="235"/>
      <c r="N160" s="236"/>
      <c r="O160" s="92"/>
      <c r="P160" s="92"/>
      <c r="Q160" s="92"/>
      <c r="R160" s="92"/>
      <c r="S160" s="92"/>
      <c r="T160" s="93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125</v>
      </c>
      <c r="AU160" s="18" t="s">
        <v>83</v>
      </c>
    </row>
    <row r="161" s="2" customFormat="1">
      <c r="A161" s="39"/>
      <c r="B161" s="40"/>
      <c r="C161" s="41"/>
      <c r="D161" s="238" t="s">
        <v>134</v>
      </c>
      <c r="E161" s="41"/>
      <c r="F161" s="239" t="s">
        <v>182</v>
      </c>
      <c r="G161" s="41"/>
      <c r="H161" s="41"/>
      <c r="I161" s="234"/>
      <c r="J161" s="41"/>
      <c r="K161" s="41"/>
      <c r="L161" s="45"/>
      <c r="M161" s="235"/>
      <c r="N161" s="236"/>
      <c r="O161" s="92"/>
      <c r="P161" s="92"/>
      <c r="Q161" s="92"/>
      <c r="R161" s="92"/>
      <c r="S161" s="92"/>
      <c r="T161" s="93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134</v>
      </c>
      <c r="AU161" s="18" t="s">
        <v>83</v>
      </c>
    </row>
    <row r="162" s="14" customFormat="1">
      <c r="A162" s="14"/>
      <c r="B162" s="251"/>
      <c r="C162" s="252"/>
      <c r="D162" s="232" t="s">
        <v>136</v>
      </c>
      <c r="E162" s="253" t="s">
        <v>1</v>
      </c>
      <c r="F162" s="254" t="s">
        <v>183</v>
      </c>
      <c r="G162" s="252"/>
      <c r="H162" s="253" t="s">
        <v>1</v>
      </c>
      <c r="I162" s="255"/>
      <c r="J162" s="252"/>
      <c r="K162" s="252"/>
      <c r="L162" s="256"/>
      <c r="M162" s="257"/>
      <c r="N162" s="258"/>
      <c r="O162" s="258"/>
      <c r="P162" s="258"/>
      <c r="Q162" s="258"/>
      <c r="R162" s="258"/>
      <c r="S162" s="258"/>
      <c r="T162" s="259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0" t="s">
        <v>136</v>
      </c>
      <c r="AU162" s="260" t="s">
        <v>83</v>
      </c>
      <c r="AV162" s="14" t="s">
        <v>81</v>
      </c>
      <c r="AW162" s="14" t="s">
        <v>30</v>
      </c>
      <c r="AX162" s="14" t="s">
        <v>73</v>
      </c>
      <c r="AY162" s="260" t="s">
        <v>117</v>
      </c>
    </row>
    <row r="163" s="13" customFormat="1">
      <c r="A163" s="13"/>
      <c r="B163" s="240"/>
      <c r="C163" s="241"/>
      <c r="D163" s="232" t="s">
        <v>136</v>
      </c>
      <c r="E163" s="242" t="s">
        <v>1</v>
      </c>
      <c r="F163" s="243" t="s">
        <v>184</v>
      </c>
      <c r="G163" s="241"/>
      <c r="H163" s="244">
        <v>22.399999999999999</v>
      </c>
      <c r="I163" s="245"/>
      <c r="J163" s="241"/>
      <c r="K163" s="241"/>
      <c r="L163" s="246"/>
      <c r="M163" s="247"/>
      <c r="N163" s="248"/>
      <c r="O163" s="248"/>
      <c r="P163" s="248"/>
      <c r="Q163" s="248"/>
      <c r="R163" s="248"/>
      <c r="S163" s="248"/>
      <c r="T163" s="249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0" t="s">
        <v>136</v>
      </c>
      <c r="AU163" s="250" t="s">
        <v>83</v>
      </c>
      <c r="AV163" s="13" t="s">
        <v>83</v>
      </c>
      <c r="AW163" s="13" t="s">
        <v>30</v>
      </c>
      <c r="AX163" s="13" t="s">
        <v>73</v>
      </c>
      <c r="AY163" s="250" t="s">
        <v>117</v>
      </c>
    </row>
    <row r="164" s="13" customFormat="1">
      <c r="A164" s="13"/>
      <c r="B164" s="240"/>
      <c r="C164" s="241"/>
      <c r="D164" s="232" t="s">
        <v>136</v>
      </c>
      <c r="E164" s="242" t="s">
        <v>1</v>
      </c>
      <c r="F164" s="243" t="s">
        <v>185</v>
      </c>
      <c r="G164" s="241"/>
      <c r="H164" s="244">
        <v>91.840000000000003</v>
      </c>
      <c r="I164" s="245"/>
      <c r="J164" s="241"/>
      <c r="K164" s="241"/>
      <c r="L164" s="246"/>
      <c r="M164" s="247"/>
      <c r="N164" s="248"/>
      <c r="O164" s="248"/>
      <c r="P164" s="248"/>
      <c r="Q164" s="248"/>
      <c r="R164" s="248"/>
      <c r="S164" s="248"/>
      <c r="T164" s="249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0" t="s">
        <v>136</v>
      </c>
      <c r="AU164" s="250" t="s">
        <v>83</v>
      </c>
      <c r="AV164" s="13" t="s">
        <v>83</v>
      </c>
      <c r="AW164" s="13" t="s">
        <v>30</v>
      </c>
      <c r="AX164" s="13" t="s">
        <v>73</v>
      </c>
      <c r="AY164" s="250" t="s">
        <v>117</v>
      </c>
    </row>
    <row r="165" s="16" customFormat="1">
      <c r="A165" s="16"/>
      <c r="B165" s="272"/>
      <c r="C165" s="273"/>
      <c r="D165" s="232" t="s">
        <v>136</v>
      </c>
      <c r="E165" s="274" t="s">
        <v>1</v>
      </c>
      <c r="F165" s="275" t="s">
        <v>176</v>
      </c>
      <c r="G165" s="273"/>
      <c r="H165" s="276">
        <v>114.24</v>
      </c>
      <c r="I165" s="277"/>
      <c r="J165" s="273"/>
      <c r="K165" s="273"/>
      <c r="L165" s="278"/>
      <c r="M165" s="279"/>
      <c r="N165" s="280"/>
      <c r="O165" s="280"/>
      <c r="P165" s="280"/>
      <c r="Q165" s="280"/>
      <c r="R165" s="280"/>
      <c r="S165" s="280"/>
      <c r="T165" s="281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T165" s="282" t="s">
        <v>136</v>
      </c>
      <c r="AU165" s="282" t="s">
        <v>83</v>
      </c>
      <c r="AV165" s="16" t="s">
        <v>123</v>
      </c>
      <c r="AW165" s="16" t="s">
        <v>30</v>
      </c>
      <c r="AX165" s="16" t="s">
        <v>81</v>
      </c>
      <c r="AY165" s="282" t="s">
        <v>117</v>
      </c>
    </row>
    <row r="166" s="2" customFormat="1" ht="24.15" customHeight="1">
      <c r="A166" s="39"/>
      <c r="B166" s="40"/>
      <c r="C166" s="219" t="s">
        <v>186</v>
      </c>
      <c r="D166" s="219" t="s">
        <v>119</v>
      </c>
      <c r="E166" s="220" t="s">
        <v>187</v>
      </c>
      <c r="F166" s="221" t="s">
        <v>188</v>
      </c>
      <c r="G166" s="222" t="s">
        <v>141</v>
      </c>
      <c r="H166" s="223">
        <v>472.63999999999999</v>
      </c>
      <c r="I166" s="224"/>
      <c r="J166" s="225">
        <f>ROUND(I166*H166,2)</f>
        <v>0</v>
      </c>
      <c r="K166" s="221" t="s">
        <v>131</v>
      </c>
      <c r="L166" s="45"/>
      <c r="M166" s="226" t="s">
        <v>1</v>
      </c>
      <c r="N166" s="227" t="s">
        <v>38</v>
      </c>
      <c r="O166" s="92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0" t="s">
        <v>123</v>
      </c>
      <c r="AT166" s="230" t="s">
        <v>119</v>
      </c>
      <c r="AU166" s="230" t="s">
        <v>83</v>
      </c>
      <c r="AY166" s="18" t="s">
        <v>117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8" t="s">
        <v>81</v>
      </c>
      <c r="BK166" s="231">
        <f>ROUND(I166*H166,2)</f>
        <v>0</v>
      </c>
      <c r="BL166" s="18" t="s">
        <v>123</v>
      </c>
      <c r="BM166" s="230" t="s">
        <v>189</v>
      </c>
    </row>
    <row r="167" s="2" customFormat="1">
      <c r="A167" s="39"/>
      <c r="B167" s="40"/>
      <c r="C167" s="41"/>
      <c r="D167" s="232" t="s">
        <v>125</v>
      </c>
      <c r="E167" s="41"/>
      <c r="F167" s="233" t="s">
        <v>190</v>
      </c>
      <c r="G167" s="41"/>
      <c r="H167" s="41"/>
      <c r="I167" s="234"/>
      <c r="J167" s="41"/>
      <c r="K167" s="41"/>
      <c r="L167" s="45"/>
      <c r="M167" s="235"/>
      <c r="N167" s="236"/>
      <c r="O167" s="92"/>
      <c r="P167" s="92"/>
      <c r="Q167" s="92"/>
      <c r="R167" s="92"/>
      <c r="S167" s="92"/>
      <c r="T167" s="93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125</v>
      </c>
      <c r="AU167" s="18" t="s">
        <v>83</v>
      </c>
    </row>
    <row r="168" s="2" customFormat="1">
      <c r="A168" s="39"/>
      <c r="B168" s="40"/>
      <c r="C168" s="41"/>
      <c r="D168" s="238" t="s">
        <v>134</v>
      </c>
      <c r="E168" s="41"/>
      <c r="F168" s="239" t="s">
        <v>191</v>
      </c>
      <c r="G168" s="41"/>
      <c r="H168" s="41"/>
      <c r="I168" s="234"/>
      <c r="J168" s="41"/>
      <c r="K168" s="41"/>
      <c r="L168" s="45"/>
      <c r="M168" s="235"/>
      <c r="N168" s="236"/>
      <c r="O168" s="92"/>
      <c r="P168" s="92"/>
      <c r="Q168" s="92"/>
      <c r="R168" s="92"/>
      <c r="S168" s="92"/>
      <c r="T168" s="93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134</v>
      </c>
      <c r="AU168" s="18" t="s">
        <v>83</v>
      </c>
    </row>
    <row r="169" s="14" customFormat="1">
      <c r="A169" s="14"/>
      <c r="B169" s="251"/>
      <c r="C169" s="252"/>
      <c r="D169" s="232" t="s">
        <v>136</v>
      </c>
      <c r="E169" s="253" t="s">
        <v>1</v>
      </c>
      <c r="F169" s="254" t="s">
        <v>192</v>
      </c>
      <c r="G169" s="252"/>
      <c r="H169" s="253" t="s">
        <v>1</v>
      </c>
      <c r="I169" s="255"/>
      <c r="J169" s="252"/>
      <c r="K169" s="252"/>
      <c r="L169" s="256"/>
      <c r="M169" s="257"/>
      <c r="N169" s="258"/>
      <c r="O169" s="258"/>
      <c r="P169" s="258"/>
      <c r="Q169" s="258"/>
      <c r="R169" s="258"/>
      <c r="S169" s="258"/>
      <c r="T169" s="259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0" t="s">
        <v>136</v>
      </c>
      <c r="AU169" s="260" t="s">
        <v>83</v>
      </c>
      <c r="AV169" s="14" t="s">
        <v>81</v>
      </c>
      <c r="AW169" s="14" t="s">
        <v>30</v>
      </c>
      <c r="AX169" s="14" t="s">
        <v>73</v>
      </c>
      <c r="AY169" s="260" t="s">
        <v>117</v>
      </c>
    </row>
    <row r="170" s="13" customFormat="1">
      <c r="A170" s="13"/>
      <c r="B170" s="240"/>
      <c r="C170" s="241"/>
      <c r="D170" s="232" t="s">
        <v>136</v>
      </c>
      <c r="E170" s="242" t="s">
        <v>1</v>
      </c>
      <c r="F170" s="243" t="s">
        <v>171</v>
      </c>
      <c r="G170" s="241"/>
      <c r="H170" s="244">
        <v>380.80000000000001</v>
      </c>
      <c r="I170" s="245"/>
      <c r="J170" s="241"/>
      <c r="K170" s="241"/>
      <c r="L170" s="246"/>
      <c r="M170" s="247"/>
      <c r="N170" s="248"/>
      <c r="O170" s="248"/>
      <c r="P170" s="248"/>
      <c r="Q170" s="248"/>
      <c r="R170" s="248"/>
      <c r="S170" s="248"/>
      <c r="T170" s="249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0" t="s">
        <v>136</v>
      </c>
      <c r="AU170" s="250" t="s">
        <v>83</v>
      </c>
      <c r="AV170" s="13" t="s">
        <v>83</v>
      </c>
      <c r="AW170" s="13" t="s">
        <v>30</v>
      </c>
      <c r="AX170" s="13" t="s">
        <v>73</v>
      </c>
      <c r="AY170" s="250" t="s">
        <v>117</v>
      </c>
    </row>
    <row r="171" s="14" customFormat="1">
      <c r="A171" s="14"/>
      <c r="B171" s="251"/>
      <c r="C171" s="252"/>
      <c r="D171" s="232" t="s">
        <v>136</v>
      </c>
      <c r="E171" s="253" t="s">
        <v>1</v>
      </c>
      <c r="F171" s="254" t="s">
        <v>174</v>
      </c>
      <c r="G171" s="252"/>
      <c r="H171" s="253" t="s">
        <v>1</v>
      </c>
      <c r="I171" s="255"/>
      <c r="J171" s="252"/>
      <c r="K171" s="252"/>
      <c r="L171" s="256"/>
      <c r="M171" s="257"/>
      <c r="N171" s="258"/>
      <c r="O171" s="258"/>
      <c r="P171" s="258"/>
      <c r="Q171" s="258"/>
      <c r="R171" s="258"/>
      <c r="S171" s="258"/>
      <c r="T171" s="259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0" t="s">
        <v>136</v>
      </c>
      <c r="AU171" s="260" t="s">
        <v>83</v>
      </c>
      <c r="AV171" s="14" t="s">
        <v>81</v>
      </c>
      <c r="AW171" s="14" t="s">
        <v>30</v>
      </c>
      <c r="AX171" s="14" t="s">
        <v>73</v>
      </c>
      <c r="AY171" s="260" t="s">
        <v>117</v>
      </c>
    </row>
    <row r="172" s="13" customFormat="1">
      <c r="A172" s="13"/>
      <c r="B172" s="240"/>
      <c r="C172" s="241"/>
      <c r="D172" s="232" t="s">
        <v>136</v>
      </c>
      <c r="E172" s="242" t="s">
        <v>1</v>
      </c>
      <c r="F172" s="243" t="s">
        <v>175</v>
      </c>
      <c r="G172" s="241"/>
      <c r="H172" s="244">
        <v>91.840000000000003</v>
      </c>
      <c r="I172" s="245"/>
      <c r="J172" s="241"/>
      <c r="K172" s="241"/>
      <c r="L172" s="246"/>
      <c r="M172" s="247"/>
      <c r="N172" s="248"/>
      <c r="O172" s="248"/>
      <c r="P172" s="248"/>
      <c r="Q172" s="248"/>
      <c r="R172" s="248"/>
      <c r="S172" s="248"/>
      <c r="T172" s="249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0" t="s">
        <v>136</v>
      </c>
      <c r="AU172" s="250" t="s">
        <v>83</v>
      </c>
      <c r="AV172" s="13" t="s">
        <v>83</v>
      </c>
      <c r="AW172" s="13" t="s">
        <v>30</v>
      </c>
      <c r="AX172" s="13" t="s">
        <v>73</v>
      </c>
      <c r="AY172" s="250" t="s">
        <v>117</v>
      </c>
    </row>
    <row r="173" s="16" customFormat="1">
      <c r="A173" s="16"/>
      <c r="B173" s="272"/>
      <c r="C173" s="273"/>
      <c r="D173" s="232" t="s">
        <v>136</v>
      </c>
      <c r="E173" s="274" t="s">
        <v>1</v>
      </c>
      <c r="F173" s="275" t="s">
        <v>176</v>
      </c>
      <c r="G173" s="273"/>
      <c r="H173" s="276">
        <v>472.63999999999999</v>
      </c>
      <c r="I173" s="277"/>
      <c r="J173" s="273"/>
      <c r="K173" s="273"/>
      <c r="L173" s="278"/>
      <c r="M173" s="279"/>
      <c r="N173" s="280"/>
      <c r="O173" s="280"/>
      <c r="P173" s="280"/>
      <c r="Q173" s="280"/>
      <c r="R173" s="280"/>
      <c r="S173" s="280"/>
      <c r="T173" s="281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T173" s="282" t="s">
        <v>136</v>
      </c>
      <c r="AU173" s="282" t="s">
        <v>83</v>
      </c>
      <c r="AV173" s="16" t="s">
        <v>123</v>
      </c>
      <c r="AW173" s="16" t="s">
        <v>30</v>
      </c>
      <c r="AX173" s="16" t="s">
        <v>81</v>
      </c>
      <c r="AY173" s="282" t="s">
        <v>117</v>
      </c>
    </row>
    <row r="174" s="2" customFormat="1" ht="33" customHeight="1">
      <c r="A174" s="39"/>
      <c r="B174" s="40"/>
      <c r="C174" s="219" t="s">
        <v>193</v>
      </c>
      <c r="D174" s="219" t="s">
        <v>119</v>
      </c>
      <c r="E174" s="220" t="s">
        <v>194</v>
      </c>
      <c r="F174" s="221" t="s">
        <v>195</v>
      </c>
      <c r="G174" s="222" t="s">
        <v>196</v>
      </c>
      <c r="H174" s="223">
        <v>228.47999999999999</v>
      </c>
      <c r="I174" s="224"/>
      <c r="J174" s="225">
        <f>ROUND(I174*H174,2)</f>
        <v>0</v>
      </c>
      <c r="K174" s="221" t="s">
        <v>131</v>
      </c>
      <c r="L174" s="45"/>
      <c r="M174" s="226" t="s">
        <v>1</v>
      </c>
      <c r="N174" s="227" t="s">
        <v>38</v>
      </c>
      <c r="O174" s="92"/>
      <c r="P174" s="228">
        <f>O174*H174</f>
        <v>0</v>
      </c>
      <c r="Q174" s="228">
        <v>0</v>
      </c>
      <c r="R174" s="228">
        <f>Q174*H174</f>
        <v>0</v>
      </c>
      <c r="S174" s="228">
        <v>0</v>
      </c>
      <c r="T174" s="229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0" t="s">
        <v>123</v>
      </c>
      <c r="AT174" s="230" t="s">
        <v>119</v>
      </c>
      <c r="AU174" s="230" t="s">
        <v>83</v>
      </c>
      <c r="AY174" s="18" t="s">
        <v>117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8" t="s">
        <v>81</v>
      </c>
      <c r="BK174" s="231">
        <f>ROUND(I174*H174,2)</f>
        <v>0</v>
      </c>
      <c r="BL174" s="18" t="s">
        <v>123</v>
      </c>
      <c r="BM174" s="230" t="s">
        <v>197</v>
      </c>
    </row>
    <row r="175" s="2" customFormat="1">
      <c r="A175" s="39"/>
      <c r="B175" s="40"/>
      <c r="C175" s="41"/>
      <c r="D175" s="232" t="s">
        <v>125</v>
      </c>
      <c r="E175" s="41"/>
      <c r="F175" s="233" t="s">
        <v>198</v>
      </c>
      <c r="G175" s="41"/>
      <c r="H175" s="41"/>
      <c r="I175" s="234"/>
      <c r="J175" s="41"/>
      <c r="K175" s="41"/>
      <c r="L175" s="45"/>
      <c r="M175" s="235"/>
      <c r="N175" s="236"/>
      <c r="O175" s="92"/>
      <c r="P175" s="92"/>
      <c r="Q175" s="92"/>
      <c r="R175" s="92"/>
      <c r="S175" s="92"/>
      <c r="T175" s="93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125</v>
      </c>
      <c r="AU175" s="18" t="s">
        <v>83</v>
      </c>
    </row>
    <row r="176" s="2" customFormat="1">
      <c r="A176" s="39"/>
      <c r="B176" s="40"/>
      <c r="C176" s="41"/>
      <c r="D176" s="238" t="s">
        <v>134</v>
      </c>
      <c r="E176" s="41"/>
      <c r="F176" s="239" t="s">
        <v>199</v>
      </c>
      <c r="G176" s="41"/>
      <c r="H176" s="41"/>
      <c r="I176" s="234"/>
      <c r="J176" s="41"/>
      <c r="K176" s="41"/>
      <c r="L176" s="45"/>
      <c r="M176" s="235"/>
      <c r="N176" s="236"/>
      <c r="O176" s="92"/>
      <c r="P176" s="92"/>
      <c r="Q176" s="92"/>
      <c r="R176" s="92"/>
      <c r="S176" s="92"/>
      <c r="T176" s="93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134</v>
      </c>
      <c r="AU176" s="18" t="s">
        <v>83</v>
      </c>
    </row>
    <row r="177" s="13" customFormat="1">
      <c r="A177" s="13"/>
      <c r="B177" s="240"/>
      <c r="C177" s="241"/>
      <c r="D177" s="232" t="s">
        <v>136</v>
      </c>
      <c r="E177" s="242" t="s">
        <v>1</v>
      </c>
      <c r="F177" s="243" t="s">
        <v>200</v>
      </c>
      <c r="G177" s="241"/>
      <c r="H177" s="244">
        <v>114.24</v>
      </c>
      <c r="I177" s="245"/>
      <c r="J177" s="241"/>
      <c r="K177" s="241"/>
      <c r="L177" s="246"/>
      <c r="M177" s="247"/>
      <c r="N177" s="248"/>
      <c r="O177" s="248"/>
      <c r="P177" s="248"/>
      <c r="Q177" s="248"/>
      <c r="R177" s="248"/>
      <c r="S177" s="248"/>
      <c r="T177" s="249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0" t="s">
        <v>136</v>
      </c>
      <c r="AU177" s="250" t="s">
        <v>83</v>
      </c>
      <c r="AV177" s="13" t="s">
        <v>83</v>
      </c>
      <c r="AW177" s="13" t="s">
        <v>30</v>
      </c>
      <c r="AX177" s="13" t="s">
        <v>81</v>
      </c>
      <c r="AY177" s="250" t="s">
        <v>117</v>
      </c>
    </row>
    <row r="178" s="13" customFormat="1">
      <c r="A178" s="13"/>
      <c r="B178" s="240"/>
      <c r="C178" s="241"/>
      <c r="D178" s="232" t="s">
        <v>136</v>
      </c>
      <c r="E178" s="241"/>
      <c r="F178" s="243" t="s">
        <v>201</v>
      </c>
      <c r="G178" s="241"/>
      <c r="H178" s="244">
        <v>228.47999999999999</v>
      </c>
      <c r="I178" s="245"/>
      <c r="J178" s="241"/>
      <c r="K178" s="241"/>
      <c r="L178" s="246"/>
      <c r="M178" s="247"/>
      <c r="N178" s="248"/>
      <c r="O178" s="248"/>
      <c r="P178" s="248"/>
      <c r="Q178" s="248"/>
      <c r="R178" s="248"/>
      <c r="S178" s="248"/>
      <c r="T178" s="249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0" t="s">
        <v>136</v>
      </c>
      <c r="AU178" s="250" t="s">
        <v>83</v>
      </c>
      <c r="AV178" s="13" t="s">
        <v>83</v>
      </c>
      <c r="AW178" s="13" t="s">
        <v>4</v>
      </c>
      <c r="AX178" s="13" t="s">
        <v>81</v>
      </c>
      <c r="AY178" s="250" t="s">
        <v>117</v>
      </c>
    </row>
    <row r="179" s="2" customFormat="1" ht="16.5" customHeight="1">
      <c r="A179" s="39"/>
      <c r="B179" s="40"/>
      <c r="C179" s="219" t="s">
        <v>202</v>
      </c>
      <c r="D179" s="219" t="s">
        <v>119</v>
      </c>
      <c r="E179" s="220" t="s">
        <v>203</v>
      </c>
      <c r="F179" s="221" t="s">
        <v>204</v>
      </c>
      <c r="G179" s="222" t="s">
        <v>141</v>
      </c>
      <c r="H179" s="223">
        <v>495.04000000000002</v>
      </c>
      <c r="I179" s="224"/>
      <c r="J179" s="225">
        <f>ROUND(I179*H179,2)</f>
        <v>0</v>
      </c>
      <c r="K179" s="221" t="s">
        <v>131</v>
      </c>
      <c r="L179" s="45"/>
      <c r="M179" s="226" t="s">
        <v>1</v>
      </c>
      <c r="N179" s="227" t="s">
        <v>38</v>
      </c>
      <c r="O179" s="92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0" t="s">
        <v>123</v>
      </c>
      <c r="AT179" s="230" t="s">
        <v>119</v>
      </c>
      <c r="AU179" s="230" t="s">
        <v>83</v>
      </c>
      <c r="AY179" s="18" t="s">
        <v>117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8" t="s">
        <v>81</v>
      </c>
      <c r="BK179" s="231">
        <f>ROUND(I179*H179,2)</f>
        <v>0</v>
      </c>
      <c r="BL179" s="18" t="s">
        <v>123</v>
      </c>
      <c r="BM179" s="230" t="s">
        <v>205</v>
      </c>
    </row>
    <row r="180" s="2" customFormat="1">
      <c r="A180" s="39"/>
      <c r="B180" s="40"/>
      <c r="C180" s="41"/>
      <c r="D180" s="232" t="s">
        <v>125</v>
      </c>
      <c r="E180" s="41"/>
      <c r="F180" s="233" t="s">
        <v>206</v>
      </c>
      <c r="G180" s="41"/>
      <c r="H180" s="41"/>
      <c r="I180" s="234"/>
      <c r="J180" s="41"/>
      <c r="K180" s="41"/>
      <c r="L180" s="45"/>
      <c r="M180" s="235"/>
      <c r="N180" s="236"/>
      <c r="O180" s="92"/>
      <c r="P180" s="92"/>
      <c r="Q180" s="92"/>
      <c r="R180" s="92"/>
      <c r="S180" s="92"/>
      <c r="T180" s="93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125</v>
      </c>
      <c r="AU180" s="18" t="s">
        <v>83</v>
      </c>
    </row>
    <row r="181" s="2" customFormat="1">
      <c r="A181" s="39"/>
      <c r="B181" s="40"/>
      <c r="C181" s="41"/>
      <c r="D181" s="238" t="s">
        <v>134</v>
      </c>
      <c r="E181" s="41"/>
      <c r="F181" s="239" t="s">
        <v>207</v>
      </c>
      <c r="G181" s="41"/>
      <c r="H181" s="41"/>
      <c r="I181" s="234"/>
      <c r="J181" s="41"/>
      <c r="K181" s="41"/>
      <c r="L181" s="45"/>
      <c r="M181" s="235"/>
      <c r="N181" s="236"/>
      <c r="O181" s="92"/>
      <c r="P181" s="92"/>
      <c r="Q181" s="92"/>
      <c r="R181" s="92"/>
      <c r="S181" s="92"/>
      <c r="T181" s="93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134</v>
      </c>
      <c r="AU181" s="18" t="s">
        <v>83</v>
      </c>
    </row>
    <row r="182" s="14" customFormat="1">
      <c r="A182" s="14"/>
      <c r="B182" s="251"/>
      <c r="C182" s="252"/>
      <c r="D182" s="232" t="s">
        <v>136</v>
      </c>
      <c r="E182" s="253" t="s">
        <v>1</v>
      </c>
      <c r="F182" s="254" t="s">
        <v>170</v>
      </c>
      <c r="G182" s="252"/>
      <c r="H182" s="253" t="s">
        <v>1</v>
      </c>
      <c r="I182" s="255"/>
      <c r="J182" s="252"/>
      <c r="K182" s="252"/>
      <c r="L182" s="256"/>
      <c r="M182" s="257"/>
      <c r="N182" s="258"/>
      <c r="O182" s="258"/>
      <c r="P182" s="258"/>
      <c r="Q182" s="258"/>
      <c r="R182" s="258"/>
      <c r="S182" s="258"/>
      <c r="T182" s="259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0" t="s">
        <v>136</v>
      </c>
      <c r="AU182" s="260" t="s">
        <v>83</v>
      </c>
      <c r="AV182" s="14" t="s">
        <v>81</v>
      </c>
      <c r="AW182" s="14" t="s">
        <v>30</v>
      </c>
      <c r="AX182" s="14" t="s">
        <v>73</v>
      </c>
      <c r="AY182" s="260" t="s">
        <v>117</v>
      </c>
    </row>
    <row r="183" s="13" customFormat="1">
      <c r="A183" s="13"/>
      <c r="B183" s="240"/>
      <c r="C183" s="241"/>
      <c r="D183" s="232" t="s">
        <v>136</v>
      </c>
      <c r="E183" s="242" t="s">
        <v>1</v>
      </c>
      <c r="F183" s="243" t="s">
        <v>171</v>
      </c>
      <c r="G183" s="241"/>
      <c r="H183" s="244">
        <v>380.80000000000001</v>
      </c>
      <c r="I183" s="245"/>
      <c r="J183" s="241"/>
      <c r="K183" s="241"/>
      <c r="L183" s="246"/>
      <c r="M183" s="247"/>
      <c r="N183" s="248"/>
      <c r="O183" s="248"/>
      <c r="P183" s="248"/>
      <c r="Q183" s="248"/>
      <c r="R183" s="248"/>
      <c r="S183" s="248"/>
      <c r="T183" s="249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0" t="s">
        <v>136</v>
      </c>
      <c r="AU183" s="250" t="s">
        <v>83</v>
      </c>
      <c r="AV183" s="13" t="s">
        <v>83</v>
      </c>
      <c r="AW183" s="13" t="s">
        <v>30</v>
      </c>
      <c r="AX183" s="13" t="s">
        <v>73</v>
      </c>
      <c r="AY183" s="250" t="s">
        <v>117</v>
      </c>
    </row>
    <row r="184" s="13" customFormat="1">
      <c r="A184" s="13"/>
      <c r="B184" s="240"/>
      <c r="C184" s="241"/>
      <c r="D184" s="232" t="s">
        <v>136</v>
      </c>
      <c r="E184" s="242" t="s">
        <v>1</v>
      </c>
      <c r="F184" s="243" t="s">
        <v>200</v>
      </c>
      <c r="G184" s="241"/>
      <c r="H184" s="244">
        <v>114.24</v>
      </c>
      <c r="I184" s="245"/>
      <c r="J184" s="241"/>
      <c r="K184" s="241"/>
      <c r="L184" s="246"/>
      <c r="M184" s="247"/>
      <c r="N184" s="248"/>
      <c r="O184" s="248"/>
      <c r="P184" s="248"/>
      <c r="Q184" s="248"/>
      <c r="R184" s="248"/>
      <c r="S184" s="248"/>
      <c r="T184" s="249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0" t="s">
        <v>136</v>
      </c>
      <c r="AU184" s="250" t="s">
        <v>83</v>
      </c>
      <c r="AV184" s="13" t="s">
        <v>83</v>
      </c>
      <c r="AW184" s="13" t="s">
        <v>30</v>
      </c>
      <c r="AX184" s="13" t="s">
        <v>73</v>
      </c>
      <c r="AY184" s="250" t="s">
        <v>117</v>
      </c>
    </row>
    <row r="185" s="16" customFormat="1">
      <c r="A185" s="16"/>
      <c r="B185" s="272"/>
      <c r="C185" s="273"/>
      <c r="D185" s="232" t="s">
        <v>136</v>
      </c>
      <c r="E185" s="274" t="s">
        <v>1</v>
      </c>
      <c r="F185" s="275" t="s">
        <v>176</v>
      </c>
      <c r="G185" s="273"/>
      <c r="H185" s="276">
        <v>495.04000000000002</v>
      </c>
      <c r="I185" s="277"/>
      <c r="J185" s="273"/>
      <c r="K185" s="273"/>
      <c r="L185" s="278"/>
      <c r="M185" s="279"/>
      <c r="N185" s="280"/>
      <c r="O185" s="280"/>
      <c r="P185" s="280"/>
      <c r="Q185" s="280"/>
      <c r="R185" s="280"/>
      <c r="S185" s="280"/>
      <c r="T185" s="281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T185" s="282" t="s">
        <v>136</v>
      </c>
      <c r="AU185" s="282" t="s">
        <v>83</v>
      </c>
      <c r="AV185" s="16" t="s">
        <v>123</v>
      </c>
      <c r="AW185" s="16" t="s">
        <v>30</v>
      </c>
      <c r="AX185" s="16" t="s">
        <v>81</v>
      </c>
      <c r="AY185" s="282" t="s">
        <v>117</v>
      </c>
    </row>
    <row r="186" s="2" customFormat="1" ht="24.15" customHeight="1">
      <c r="A186" s="39"/>
      <c r="B186" s="40"/>
      <c r="C186" s="219" t="s">
        <v>8</v>
      </c>
      <c r="D186" s="219" t="s">
        <v>119</v>
      </c>
      <c r="E186" s="220" t="s">
        <v>208</v>
      </c>
      <c r="F186" s="221" t="s">
        <v>209</v>
      </c>
      <c r="G186" s="222" t="s">
        <v>141</v>
      </c>
      <c r="H186" s="223">
        <v>266.56</v>
      </c>
      <c r="I186" s="224"/>
      <c r="J186" s="225">
        <f>ROUND(I186*H186,2)</f>
        <v>0</v>
      </c>
      <c r="K186" s="221" t="s">
        <v>131</v>
      </c>
      <c r="L186" s="45"/>
      <c r="M186" s="226" t="s">
        <v>1</v>
      </c>
      <c r="N186" s="227" t="s">
        <v>38</v>
      </c>
      <c r="O186" s="92"/>
      <c r="P186" s="228">
        <f>O186*H186</f>
        <v>0</v>
      </c>
      <c r="Q186" s="228">
        <v>0</v>
      </c>
      <c r="R186" s="228">
        <f>Q186*H186</f>
        <v>0</v>
      </c>
      <c r="S186" s="228">
        <v>0</v>
      </c>
      <c r="T186" s="229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0" t="s">
        <v>123</v>
      </c>
      <c r="AT186" s="230" t="s">
        <v>119</v>
      </c>
      <c r="AU186" s="230" t="s">
        <v>83</v>
      </c>
      <c r="AY186" s="18" t="s">
        <v>117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8" t="s">
        <v>81</v>
      </c>
      <c r="BK186" s="231">
        <f>ROUND(I186*H186,2)</f>
        <v>0</v>
      </c>
      <c r="BL186" s="18" t="s">
        <v>123</v>
      </c>
      <c r="BM186" s="230" t="s">
        <v>210</v>
      </c>
    </row>
    <row r="187" s="2" customFormat="1">
      <c r="A187" s="39"/>
      <c r="B187" s="40"/>
      <c r="C187" s="41"/>
      <c r="D187" s="232" t="s">
        <v>125</v>
      </c>
      <c r="E187" s="41"/>
      <c r="F187" s="233" t="s">
        <v>211</v>
      </c>
      <c r="G187" s="41"/>
      <c r="H187" s="41"/>
      <c r="I187" s="234"/>
      <c r="J187" s="41"/>
      <c r="K187" s="41"/>
      <c r="L187" s="45"/>
      <c r="M187" s="235"/>
      <c r="N187" s="236"/>
      <c r="O187" s="92"/>
      <c r="P187" s="92"/>
      <c r="Q187" s="92"/>
      <c r="R187" s="92"/>
      <c r="S187" s="92"/>
      <c r="T187" s="93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125</v>
      </c>
      <c r="AU187" s="18" t="s">
        <v>83</v>
      </c>
    </row>
    <row r="188" s="2" customFormat="1">
      <c r="A188" s="39"/>
      <c r="B188" s="40"/>
      <c r="C188" s="41"/>
      <c r="D188" s="238" t="s">
        <v>134</v>
      </c>
      <c r="E188" s="41"/>
      <c r="F188" s="239" t="s">
        <v>212</v>
      </c>
      <c r="G188" s="41"/>
      <c r="H188" s="41"/>
      <c r="I188" s="234"/>
      <c r="J188" s="41"/>
      <c r="K188" s="41"/>
      <c r="L188" s="45"/>
      <c r="M188" s="235"/>
      <c r="N188" s="236"/>
      <c r="O188" s="92"/>
      <c r="P188" s="92"/>
      <c r="Q188" s="92"/>
      <c r="R188" s="92"/>
      <c r="S188" s="92"/>
      <c r="T188" s="93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134</v>
      </c>
      <c r="AU188" s="18" t="s">
        <v>83</v>
      </c>
    </row>
    <row r="189" s="13" customFormat="1">
      <c r="A189" s="13"/>
      <c r="B189" s="240"/>
      <c r="C189" s="241"/>
      <c r="D189" s="232" t="s">
        <v>136</v>
      </c>
      <c r="E189" s="242" t="s">
        <v>1</v>
      </c>
      <c r="F189" s="243" t="s">
        <v>171</v>
      </c>
      <c r="G189" s="241"/>
      <c r="H189" s="244">
        <v>380.80000000000001</v>
      </c>
      <c r="I189" s="245"/>
      <c r="J189" s="241"/>
      <c r="K189" s="241"/>
      <c r="L189" s="246"/>
      <c r="M189" s="247"/>
      <c r="N189" s="248"/>
      <c r="O189" s="248"/>
      <c r="P189" s="248"/>
      <c r="Q189" s="248"/>
      <c r="R189" s="248"/>
      <c r="S189" s="248"/>
      <c r="T189" s="249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0" t="s">
        <v>136</v>
      </c>
      <c r="AU189" s="250" t="s">
        <v>83</v>
      </c>
      <c r="AV189" s="13" t="s">
        <v>83</v>
      </c>
      <c r="AW189" s="13" t="s">
        <v>30</v>
      </c>
      <c r="AX189" s="13" t="s">
        <v>73</v>
      </c>
      <c r="AY189" s="250" t="s">
        <v>117</v>
      </c>
    </row>
    <row r="190" s="13" customFormat="1">
      <c r="A190" s="13"/>
      <c r="B190" s="240"/>
      <c r="C190" s="241"/>
      <c r="D190" s="232" t="s">
        <v>136</v>
      </c>
      <c r="E190" s="242" t="s">
        <v>1</v>
      </c>
      <c r="F190" s="243" t="s">
        <v>213</v>
      </c>
      <c r="G190" s="241"/>
      <c r="H190" s="244">
        <v>-22.399999999999999</v>
      </c>
      <c r="I190" s="245"/>
      <c r="J190" s="241"/>
      <c r="K190" s="241"/>
      <c r="L190" s="246"/>
      <c r="M190" s="247"/>
      <c r="N190" s="248"/>
      <c r="O190" s="248"/>
      <c r="P190" s="248"/>
      <c r="Q190" s="248"/>
      <c r="R190" s="248"/>
      <c r="S190" s="248"/>
      <c r="T190" s="249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0" t="s">
        <v>136</v>
      </c>
      <c r="AU190" s="250" t="s">
        <v>83</v>
      </c>
      <c r="AV190" s="13" t="s">
        <v>83</v>
      </c>
      <c r="AW190" s="13" t="s">
        <v>30</v>
      </c>
      <c r="AX190" s="13" t="s">
        <v>73</v>
      </c>
      <c r="AY190" s="250" t="s">
        <v>117</v>
      </c>
    </row>
    <row r="191" s="13" customFormat="1">
      <c r="A191" s="13"/>
      <c r="B191" s="240"/>
      <c r="C191" s="241"/>
      <c r="D191" s="232" t="s">
        <v>136</v>
      </c>
      <c r="E191" s="242" t="s">
        <v>1</v>
      </c>
      <c r="F191" s="243" t="s">
        <v>214</v>
      </c>
      <c r="G191" s="241"/>
      <c r="H191" s="244">
        <v>-91.840000000000003</v>
      </c>
      <c r="I191" s="245"/>
      <c r="J191" s="241"/>
      <c r="K191" s="241"/>
      <c r="L191" s="246"/>
      <c r="M191" s="247"/>
      <c r="N191" s="248"/>
      <c r="O191" s="248"/>
      <c r="P191" s="248"/>
      <c r="Q191" s="248"/>
      <c r="R191" s="248"/>
      <c r="S191" s="248"/>
      <c r="T191" s="249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0" t="s">
        <v>136</v>
      </c>
      <c r="AU191" s="250" t="s">
        <v>83</v>
      </c>
      <c r="AV191" s="13" t="s">
        <v>83</v>
      </c>
      <c r="AW191" s="13" t="s">
        <v>30</v>
      </c>
      <c r="AX191" s="13" t="s">
        <v>73</v>
      </c>
      <c r="AY191" s="250" t="s">
        <v>117</v>
      </c>
    </row>
    <row r="192" s="16" customFormat="1">
      <c r="A192" s="16"/>
      <c r="B192" s="272"/>
      <c r="C192" s="273"/>
      <c r="D192" s="232" t="s">
        <v>136</v>
      </c>
      <c r="E192" s="274" t="s">
        <v>1</v>
      </c>
      <c r="F192" s="275" t="s">
        <v>176</v>
      </c>
      <c r="G192" s="273"/>
      <c r="H192" s="276">
        <v>266.56</v>
      </c>
      <c r="I192" s="277"/>
      <c r="J192" s="273"/>
      <c r="K192" s="273"/>
      <c r="L192" s="278"/>
      <c r="M192" s="279"/>
      <c r="N192" s="280"/>
      <c r="O192" s="280"/>
      <c r="P192" s="280"/>
      <c r="Q192" s="280"/>
      <c r="R192" s="280"/>
      <c r="S192" s="280"/>
      <c r="T192" s="281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T192" s="282" t="s">
        <v>136</v>
      </c>
      <c r="AU192" s="282" t="s">
        <v>83</v>
      </c>
      <c r="AV192" s="16" t="s">
        <v>123</v>
      </c>
      <c r="AW192" s="16" t="s">
        <v>30</v>
      </c>
      <c r="AX192" s="16" t="s">
        <v>81</v>
      </c>
      <c r="AY192" s="282" t="s">
        <v>117</v>
      </c>
    </row>
    <row r="193" s="2" customFormat="1" ht="16.5" customHeight="1">
      <c r="A193" s="39"/>
      <c r="B193" s="40"/>
      <c r="C193" s="219" t="s">
        <v>215</v>
      </c>
      <c r="D193" s="219" t="s">
        <v>119</v>
      </c>
      <c r="E193" s="220" t="s">
        <v>216</v>
      </c>
      <c r="F193" s="221" t="s">
        <v>217</v>
      </c>
      <c r="G193" s="222" t="s">
        <v>141</v>
      </c>
      <c r="H193" s="223">
        <v>266.56</v>
      </c>
      <c r="I193" s="224"/>
      <c r="J193" s="225">
        <f>ROUND(I193*H193,2)</f>
        <v>0</v>
      </c>
      <c r="K193" s="221" t="s">
        <v>131</v>
      </c>
      <c r="L193" s="45"/>
      <c r="M193" s="226" t="s">
        <v>1</v>
      </c>
      <c r="N193" s="227" t="s">
        <v>38</v>
      </c>
      <c r="O193" s="92"/>
      <c r="P193" s="228">
        <f>O193*H193</f>
        <v>0</v>
      </c>
      <c r="Q193" s="228">
        <v>0</v>
      </c>
      <c r="R193" s="228">
        <f>Q193*H193</f>
        <v>0</v>
      </c>
      <c r="S193" s="228">
        <v>0</v>
      </c>
      <c r="T193" s="229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0" t="s">
        <v>123</v>
      </c>
      <c r="AT193" s="230" t="s">
        <v>119</v>
      </c>
      <c r="AU193" s="230" t="s">
        <v>83</v>
      </c>
      <c r="AY193" s="18" t="s">
        <v>117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8" t="s">
        <v>81</v>
      </c>
      <c r="BK193" s="231">
        <f>ROUND(I193*H193,2)</f>
        <v>0</v>
      </c>
      <c r="BL193" s="18" t="s">
        <v>123</v>
      </c>
      <c r="BM193" s="230" t="s">
        <v>218</v>
      </c>
    </row>
    <row r="194" s="2" customFormat="1">
      <c r="A194" s="39"/>
      <c r="B194" s="40"/>
      <c r="C194" s="41"/>
      <c r="D194" s="232" t="s">
        <v>125</v>
      </c>
      <c r="E194" s="41"/>
      <c r="F194" s="233" t="s">
        <v>219</v>
      </c>
      <c r="G194" s="41"/>
      <c r="H194" s="41"/>
      <c r="I194" s="234"/>
      <c r="J194" s="41"/>
      <c r="K194" s="41"/>
      <c r="L194" s="45"/>
      <c r="M194" s="235"/>
      <c r="N194" s="236"/>
      <c r="O194" s="92"/>
      <c r="P194" s="92"/>
      <c r="Q194" s="92"/>
      <c r="R194" s="92"/>
      <c r="S194" s="92"/>
      <c r="T194" s="93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125</v>
      </c>
      <c r="AU194" s="18" t="s">
        <v>83</v>
      </c>
    </row>
    <row r="195" s="2" customFormat="1">
      <c r="A195" s="39"/>
      <c r="B195" s="40"/>
      <c r="C195" s="41"/>
      <c r="D195" s="238" t="s">
        <v>134</v>
      </c>
      <c r="E195" s="41"/>
      <c r="F195" s="239" t="s">
        <v>220</v>
      </c>
      <c r="G195" s="41"/>
      <c r="H195" s="41"/>
      <c r="I195" s="234"/>
      <c r="J195" s="41"/>
      <c r="K195" s="41"/>
      <c r="L195" s="45"/>
      <c r="M195" s="235"/>
      <c r="N195" s="236"/>
      <c r="O195" s="92"/>
      <c r="P195" s="92"/>
      <c r="Q195" s="92"/>
      <c r="R195" s="92"/>
      <c r="S195" s="92"/>
      <c r="T195" s="93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134</v>
      </c>
      <c r="AU195" s="18" t="s">
        <v>83</v>
      </c>
    </row>
    <row r="196" s="13" customFormat="1">
      <c r="A196" s="13"/>
      <c r="B196" s="240"/>
      <c r="C196" s="241"/>
      <c r="D196" s="232" t="s">
        <v>136</v>
      </c>
      <c r="E196" s="242" t="s">
        <v>1</v>
      </c>
      <c r="F196" s="243" t="s">
        <v>173</v>
      </c>
      <c r="G196" s="241"/>
      <c r="H196" s="244">
        <v>266.56</v>
      </c>
      <c r="I196" s="245"/>
      <c r="J196" s="241"/>
      <c r="K196" s="241"/>
      <c r="L196" s="246"/>
      <c r="M196" s="247"/>
      <c r="N196" s="248"/>
      <c r="O196" s="248"/>
      <c r="P196" s="248"/>
      <c r="Q196" s="248"/>
      <c r="R196" s="248"/>
      <c r="S196" s="248"/>
      <c r="T196" s="249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0" t="s">
        <v>136</v>
      </c>
      <c r="AU196" s="250" t="s">
        <v>83</v>
      </c>
      <c r="AV196" s="13" t="s">
        <v>83</v>
      </c>
      <c r="AW196" s="13" t="s">
        <v>30</v>
      </c>
      <c r="AX196" s="13" t="s">
        <v>81</v>
      </c>
      <c r="AY196" s="250" t="s">
        <v>117</v>
      </c>
    </row>
    <row r="197" s="2" customFormat="1" ht="24.15" customHeight="1">
      <c r="A197" s="39"/>
      <c r="B197" s="40"/>
      <c r="C197" s="219" t="s">
        <v>221</v>
      </c>
      <c r="D197" s="219" t="s">
        <v>119</v>
      </c>
      <c r="E197" s="220" t="s">
        <v>222</v>
      </c>
      <c r="F197" s="221" t="s">
        <v>223</v>
      </c>
      <c r="G197" s="222" t="s">
        <v>141</v>
      </c>
      <c r="H197" s="223">
        <v>91.840000000000003</v>
      </c>
      <c r="I197" s="224"/>
      <c r="J197" s="225">
        <f>ROUND(I197*H197,2)</f>
        <v>0</v>
      </c>
      <c r="K197" s="221" t="s">
        <v>131</v>
      </c>
      <c r="L197" s="45"/>
      <c r="M197" s="226" t="s">
        <v>1</v>
      </c>
      <c r="N197" s="227" t="s">
        <v>38</v>
      </c>
      <c r="O197" s="92"/>
      <c r="P197" s="228">
        <f>O197*H197</f>
        <v>0</v>
      </c>
      <c r="Q197" s="228">
        <v>0</v>
      </c>
      <c r="R197" s="228">
        <f>Q197*H197</f>
        <v>0</v>
      </c>
      <c r="S197" s="228">
        <v>0</v>
      </c>
      <c r="T197" s="229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0" t="s">
        <v>123</v>
      </c>
      <c r="AT197" s="230" t="s">
        <v>119</v>
      </c>
      <c r="AU197" s="230" t="s">
        <v>83</v>
      </c>
      <c r="AY197" s="18" t="s">
        <v>117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8" t="s">
        <v>81</v>
      </c>
      <c r="BK197" s="231">
        <f>ROUND(I197*H197,2)</f>
        <v>0</v>
      </c>
      <c r="BL197" s="18" t="s">
        <v>123</v>
      </c>
      <c r="BM197" s="230" t="s">
        <v>224</v>
      </c>
    </row>
    <row r="198" s="2" customFormat="1">
      <c r="A198" s="39"/>
      <c r="B198" s="40"/>
      <c r="C198" s="41"/>
      <c r="D198" s="232" t="s">
        <v>125</v>
      </c>
      <c r="E198" s="41"/>
      <c r="F198" s="233" t="s">
        <v>225</v>
      </c>
      <c r="G198" s="41"/>
      <c r="H198" s="41"/>
      <c r="I198" s="234"/>
      <c r="J198" s="41"/>
      <c r="K198" s="41"/>
      <c r="L198" s="45"/>
      <c r="M198" s="235"/>
      <c r="N198" s="236"/>
      <c r="O198" s="92"/>
      <c r="P198" s="92"/>
      <c r="Q198" s="92"/>
      <c r="R198" s="92"/>
      <c r="S198" s="92"/>
      <c r="T198" s="93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125</v>
      </c>
      <c r="AU198" s="18" t="s">
        <v>83</v>
      </c>
    </row>
    <row r="199" s="2" customFormat="1">
      <c r="A199" s="39"/>
      <c r="B199" s="40"/>
      <c r="C199" s="41"/>
      <c r="D199" s="238" t="s">
        <v>134</v>
      </c>
      <c r="E199" s="41"/>
      <c r="F199" s="239" t="s">
        <v>226</v>
      </c>
      <c r="G199" s="41"/>
      <c r="H199" s="41"/>
      <c r="I199" s="234"/>
      <c r="J199" s="41"/>
      <c r="K199" s="41"/>
      <c r="L199" s="45"/>
      <c r="M199" s="235"/>
      <c r="N199" s="236"/>
      <c r="O199" s="92"/>
      <c r="P199" s="92"/>
      <c r="Q199" s="92"/>
      <c r="R199" s="92"/>
      <c r="S199" s="92"/>
      <c r="T199" s="93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134</v>
      </c>
      <c r="AU199" s="18" t="s">
        <v>83</v>
      </c>
    </row>
    <row r="200" s="13" customFormat="1">
      <c r="A200" s="13"/>
      <c r="B200" s="240"/>
      <c r="C200" s="241"/>
      <c r="D200" s="232" t="s">
        <v>136</v>
      </c>
      <c r="E200" s="242" t="s">
        <v>1</v>
      </c>
      <c r="F200" s="243" t="s">
        <v>227</v>
      </c>
      <c r="G200" s="241"/>
      <c r="H200" s="244">
        <v>91.840000000000003</v>
      </c>
      <c r="I200" s="245"/>
      <c r="J200" s="241"/>
      <c r="K200" s="241"/>
      <c r="L200" s="246"/>
      <c r="M200" s="247"/>
      <c r="N200" s="248"/>
      <c r="O200" s="248"/>
      <c r="P200" s="248"/>
      <c r="Q200" s="248"/>
      <c r="R200" s="248"/>
      <c r="S200" s="248"/>
      <c r="T200" s="249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0" t="s">
        <v>136</v>
      </c>
      <c r="AU200" s="250" t="s">
        <v>83</v>
      </c>
      <c r="AV200" s="13" t="s">
        <v>83</v>
      </c>
      <c r="AW200" s="13" t="s">
        <v>30</v>
      </c>
      <c r="AX200" s="13" t="s">
        <v>81</v>
      </c>
      <c r="AY200" s="250" t="s">
        <v>117</v>
      </c>
    </row>
    <row r="201" s="2" customFormat="1" ht="16.5" customHeight="1">
      <c r="A201" s="39"/>
      <c r="B201" s="40"/>
      <c r="C201" s="283" t="s">
        <v>228</v>
      </c>
      <c r="D201" s="283" t="s">
        <v>229</v>
      </c>
      <c r="E201" s="284" t="s">
        <v>230</v>
      </c>
      <c r="F201" s="285" t="s">
        <v>231</v>
      </c>
      <c r="G201" s="286" t="s">
        <v>196</v>
      </c>
      <c r="H201" s="287">
        <v>183.68000000000001</v>
      </c>
      <c r="I201" s="288"/>
      <c r="J201" s="289">
        <f>ROUND(I201*H201,2)</f>
        <v>0</v>
      </c>
      <c r="K201" s="285" t="s">
        <v>131</v>
      </c>
      <c r="L201" s="290"/>
      <c r="M201" s="291" t="s">
        <v>1</v>
      </c>
      <c r="N201" s="292" t="s">
        <v>38</v>
      </c>
      <c r="O201" s="92"/>
      <c r="P201" s="228">
        <f>O201*H201</f>
        <v>0</v>
      </c>
      <c r="Q201" s="228">
        <v>0</v>
      </c>
      <c r="R201" s="228">
        <f>Q201*H201</f>
        <v>0</v>
      </c>
      <c r="S201" s="228">
        <v>0</v>
      </c>
      <c r="T201" s="22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0" t="s">
        <v>177</v>
      </c>
      <c r="AT201" s="230" t="s">
        <v>229</v>
      </c>
      <c r="AU201" s="230" t="s">
        <v>83</v>
      </c>
      <c r="AY201" s="18" t="s">
        <v>117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8" t="s">
        <v>81</v>
      </c>
      <c r="BK201" s="231">
        <f>ROUND(I201*H201,2)</f>
        <v>0</v>
      </c>
      <c r="BL201" s="18" t="s">
        <v>123</v>
      </c>
      <c r="BM201" s="230" t="s">
        <v>232</v>
      </c>
    </row>
    <row r="202" s="2" customFormat="1">
      <c r="A202" s="39"/>
      <c r="B202" s="40"/>
      <c r="C202" s="41"/>
      <c r="D202" s="232" t="s">
        <v>125</v>
      </c>
      <c r="E202" s="41"/>
      <c r="F202" s="233" t="s">
        <v>231</v>
      </c>
      <c r="G202" s="41"/>
      <c r="H202" s="41"/>
      <c r="I202" s="234"/>
      <c r="J202" s="41"/>
      <c r="K202" s="41"/>
      <c r="L202" s="45"/>
      <c r="M202" s="235"/>
      <c r="N202" s="236"/>
      <c r="O202" s="92"/>
      <c r="P202" s="92"/>
      <c r="Q202" s="92"/>
      <c r="R202" s="92"/>
      <c r="S202" s="92"/>
      <c r="T202" s="93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125</v>
      </c>
      <c r="AU202" s="18" t="s">
        <v>83</v>
      </c>
    </row>
    <row r="203" s="2" customFormat="1">
      <c r="A203" s="39"/>
      <c r="B203" s="40"/>
      <c r="C203" s="41"/>
      <c r="D203" s="232" t="s">
        <v>126</v>
      </c>
      <c r="E203" s="41"/>
      <c r="F203" s="237" t="s">
        <v>233</v>
      </c>
      <c r="G203" s="41"/>
      <c r="H203" s="41"/>
      <c r="I203" s="234"/>
      <c r="J203" s="41"/>
      <c r="K203" s="41"/>
      <c r="L203" s="45"/>
      <c r="M203" s="235"/>
      <c r="N203" s="236"/>
      <c r="O203" s="92"/>
      <c r="P203" s="92"/>
      <c r="Q203" s="92"/>
      <c r="R203" s="92"/>
      <c r="S203" s="92"/>
      <c r="T203" s="93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126</v>
      </c>
      <c r="AU203" s="18" t="s">
        <v>83</v>
      </c>
    </row>
    <row r="204" s="13" customFormat="1">
      <c r="A204" s="13"/>
      <c r="B204" s="240"/>
      <c r="C204" s="241"/>
      <c r="D204" s="232" t="s">
        <v>136</v>
      </c>
      <c r="E204" s="241"/>
      <c r="F204" s="243" t="s">
        <v>234</v>
      </c>
      <c r="G204" s="241"/>
      <c r="H204" s="244">
        <v>183.68000000000001</v>
      </c>
      <c r="I204" s="245"/>
      <c r="J204" s="241"/>
      <c r="K204" s="241"/>
      <c r="L204" s="246"/>
      <c r="M204" s="247"/>
      <c r="N204" s="248"/>
      <c r="O204" s="248"/>
      <c r="P204" s="248"/>
      <c r="Q204" s="248"/>
      <c r="R204" s="248"/>
      <c r="S204" s="248"/>
      <c r="T204" s="249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0" t="s">
        <v>136</v>
      </c>
      <c r="AU204" s="250" t="s">
        <v>83</v>
      </c>
      <c r="AV204" s="13" t="s">
        <v>83</v>
      </c>
      <c r="AW204" s="13" t="s">
        <v>4</v>
      </c>
      <c r="AX204" s="13" t="s">
        <v>81</v>
      </c>
      <c r="AY204" s="250" t="s">
        <v>117</v>
      </c>
    </row>
    <row r="205" s="2" customFormat="1" ht="24.15" customHeight="1">
      <c r="A205" s="39"/>
      <c r="B205" s="40"/>
      <c r="C205" s="219" t="s">
        <v>235</v>
      </c>
      <c r="D205" s="219" t="s">
        <v>119</v>
      </c>
      <c r="E205" s="220" t="s">
        <v>236</v>
      </c>
      <c r="F205" s="221" t="s">
        <v>237</v>
      </c>
      <c r="G205" s="222" t="s">
        <v>153</v>
      </c>
      <c r="H205" s="223">
        <v>224</v>
      </c>
      <c r="I205" s="224"/>
      <c r="J205" s="225">
        <f>ROUND(I205*H205,2)</f>
        <v>0</v>
      </c>
      <c r="K205" s="221" t="s">
        <v>131</v>
      </c>
      <c r="L205" s="45"/>
      <c r="M205" s="226" t="s">
        <v>1</v>
      </c>
      <c r="N205" s="227" t="s">
        <v>38</v>
      </c>
      <c r="O205" s="92"/>
      <c r="P205" s="228">
        <f>O205*H205</f>
        <v>0</v>
      </c>
      <c r="Q205" s="228">
        <v>0</v>
      </c>
      <c r="R205" s="228">
        <f>Q205*H205</f>
        <v>0</v>
      </c>
      <c r="S205" s="228">
        <v>0</v>
      </c>
      <c r="T205" s="229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0" t="s">
        <v>123</v>
      </c>
      <c r="AT205" s="230" t="s">
        <v>119</v>
      </c>
      <c r="AU205" s="230" t="s">
        <v>83</v>
      </c>
      <c r="AY205" s="18" t="s">
        <v>117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8" t="s">
        <v>81</v>
      </c>
      <c r="BK205" s="231">
        <f>ROUND(I205*H205,2)</f>
        <v>0</v>
      </c>
      <c r="BL205" s="18" t="s">
        <v>123</v>
      </c>
      <c r="BM205" s="230" t="s">
        <v>238</v>
      </c>
    </row>
    <row r="206" s="2" customFormat="1">
      <c r="A206" s="39"/>
      <c r="B206" s="40"/>
      <c r="C206" s="41"/>
      <c r="D206" s="232" t="s">
        <v>125</v>
      </c>
      <c r="E206" s="41"/>
      <c r="F206" s="233" t="s">
        <v>239</v>
      </c>
      <c r="G206" s="41"/>
      <c r="H206" s="41"/>
      <c r="I206" s="234"/>
      <c r="J206" s="41"/>
      <c r="K206" s="41"/>
      <c r="L206" s="45"/>
      <c r="M206" s="235"/>
      <c r="N206" s="236"/>
      <c r="O206" s="92"/>
      <c r="P206" s="92"/>
      <c r="Q206" s="92"/>
      <c r="R206" s="92"/>
      <c r="S206" s="92"/>
      <c r="T206" s="93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125</v>
      </c>
      <c r="AU206" s="18" t="s">
        <v>83</v>
      </c>
    </row>
    <row r="207" s="2" customFormat="1">
      <c r="A207" s="39"/>
      <c r="B207" s="40"/>
      <c r="C207" s="41"/>
      <c r="D207" s="238" t="s">
        <v>134</v>
      </c>
      <c r="E207" s="41"/>
      <c r="F207" s="239" t="s">
        <v>240</v>
      </c>
      <c r="G207" s="41"/>
      <c r="H207" s="41"/>
      <c r="I207" s="234"/>
      <c r="J207" s="41"/>
      <c r="K207" s="41"/>
      <c r="L207" s="45"/>
      <c r="M207" s="235"/>
      <c r="N207" s="236"/>
      <c r="O207" s="92"/>
      <c r="P207" s="92"/>
      <c r="Q207" s="92"/>
      <c r="R207" s="92"/>
      <c r="S207" s="92"/>
      <c r="T207" s="93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134</v>
      </c>
      <c r="AU207" s="18" t="s">
        <v>83</v>
      </c>
    </row>
    <row r="208" s="13" customFormat="1">
      <c r="A208" s="13"/>
      <c r="B208" s="240"/>
      <c r="C208" s="241"/>
      <c r="D208" s="232" t="s">
        <v>136</v>
      </c>
      <c r="E208" s="242" t="s">
        <v>1</v>
      </c>
      <c r="F208" s="243" t="s">
        <v>241</v>
      </c>
      <c r="G208" s="241"/>
      <c r="H208" s="244">
        <v>224</v>
      </c>
      <c r="I208" s="245"/>
      <c r="J208" s="241"/>
      <c r="K208" s="241"/>
      <c r="L208" s="246"/>
      <c r="M208" s="247"/>
      <c r="N208" s="248"/>
      <c r="O208" s="248"/>
      <c r="P208" s="248"/>
      <c r="Q208" s="248"/>
      <c r="R208" s="248"/>
      <c r="S208" s="248"/>
      <c r="T208" s="249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0" t="s">
        <v>136</v>
      </c>
      <c r="AU208" s="250" t="s">
        <v>83</v>
      </c>
      <c r="AV208" s="13" t="s">
        <v>83</v>
      </c>
      <c r="AW208" s="13" t="s">
        <v>30</v>
      </c>
      <c r="AX208" s="13" t="s">
        <v>81</v>
      </c>
      <c r="AY208" s="250" t="s">
        <v>117</v>
      </c>
    </row>
    <row r="209" s="12" customFormat="1" ht="22.8" customHeight="1">
      <c r="A209" s="12"/>
      <c r="B209" s="203"/>
      <c r="C209" s="204"/>
      <c r="D209" s="205" t="s">
        <v>72</v>
      </c>
      <c r="E209" s="217" t="s">
        <v>83</v>
      </c>
      <c r="F209" s="217" t="s">
        <v>242</v>
      </c>
      <c r="G209" s="204"/>
      <c r="H209" s="204"/>
      <c r="I209" s="207"/>
      <c r="J209" s="218">
        <f>BK209</f>
        <v>0</v>
      </c>
      <c r="K209" s="204"/>
      <c r="L209" s="209"/>
      <c r="M209" s="210"/>
      <c r="N209" s="211"/>
      <c r="O209" s="211"/>
      <c r="P209" s="212">
        <f>SUM(P210:P218)</f>
        <v>0</v>
      </c>
      <c r="Q209" s="211"/>
      <c r="R209" s="212">
        <f>SUM(R210:R218)</f>
        <v>0.32479999999999998</v>
      </c>
      <c r="S209" s="211"/>
      <c r="T209" s="213">
        <f>SUM(T210:T218)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14" t="s">
        <v>81</v>
      </c>
      <c r="AT209" s="215" t="s">
        <v>72</v>
      </c>
      <c r="AU209" s="215" t="s">
        <v>81</v>
      </c>
      <c r="AY209" s="214" t="s">
        <v>117</v>
      </c>
      <c r="BK209" s="216">
        <f>SUM(BK210:BK218)</f>
        <v>0</v>
      </c>
    </row>
    <row r="210" s="2" customFormat="1" ht="24.15" customHeight="1">
      <c r="A210" s="39"/>
      <c r="B210" s="40"/>
      <c r="C210" s="219" t="s">
        <v>243</v>
      </c>
      <c r="D210" s="219" t="s">
        <v>119</v>
      </c>
      <c r="E210" s="220" t="s">
        <v>244</v>
      </c>
      <c r="F210" s="221" t="s">
        <v>245</v>
      </c>
      <c r="G210" s="222" t="s">
        <v>141</v>
      </c>
      <c r="H210" s="223">
        <v>11.199999999999999</v>
      </c>
      <c r="I210" s="224"/>
      <c r="J210" s="225">
        <f>ROUND(I210*H210,2)</f>
        <v>0</v>
      </c>
      <c r="K210" s="221" t="s">
        <v>131</v>
      </c>
      <c r="L210" s="45"/>
      <c r="M210" s="226" t="s">
        <v>1</v>
      </c>
      <c r="N210" s="227" t="s">
        <v>38</v>
      </c>
      <c r="O210" s="92"/>
      <c r="P210" s="228">
        <f>O210*H210</f>
        <v>0</v>
      </c>
      <c r="Q210" s="228">
        <v>0</v>
      </c>
      <c r="R210" s="228">
        <f>Q210*H210</f>
        <v>0</v>
      </c>
      <c r="S210" s="228">
        <v>0</v>
      </c>
      <c r="T210" s="22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0" t="s">
        <v>123</v>
      </c>
      <c r="AT210" s="230" t="s">
        <v>119</v>
      </c>
      <c r="AU210" s="230" t="s">
        <v>83</v>
      </c>
      <c r="AY210" s="18" t="s">
        <v>117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8" t="s">
        <v>81</v>
      </c>
      <c r="BK210" s="231">
        <f>ROUND(I210*H210,2)</f>
        <v>0</v>
      </c>
      <c r="BL210" s="18" t="s">
        <v>123</v>
      </c>
      <c r="BM210" s="230" t="s">
        <v>246</v>
      </c>
    </row>
    <row r="211" s="2" customFormat="1">
      <c r="A211" s="39"/>
      <c r="B211" s="40"/>
      <c r="C211" s="41"/>
      <c r="D211" s="232" t="s">
        <v>125</v>
      </c>
      <c r="E211" s="41"/>
      <c r="F211" s="233" t="s">
        <v>247</v>
      </c>
      <c r="G211" s="41"/>
      <c r="H211" s="41"/>
      <c r="I211" s="234"/>
      <c r="J211" s="41"/>
      <c r="K211" s="41"/>
      <c r="L211" s="45"/>
      <c r="M211" s="235"/>
      <c r="N211" s="236"/>
      <c r="O211" s="92"/>
      <c r="P211" s="92"/>
      <c r="Q211" s="92"/>
      <c r="R211" s="92"/>
      <c r="S211" s="92"/>
      <c r="T211" s="93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125</v>
      </c>
      <c r="AU211" s="18" t="s">
        <v>83</v>
      </c>
    </row>
    <row r="212" s="2" customFormat="1">
      <c r="A212" s="39"/>
      <c r="B212" s="40"/>
      <c r="C212" s="41"/>
      <c r="D212" s="238" t="s">
        <v>134</v>
      </c>
      <c r="E212" s="41"/>
      <c r="F212" s="239" t="s">
        <v>248</v>
      </c>
      <c r="G212" s="41"/>
      <c r="H212" s="41"/>
      <c r="I212" s="234"/>
      <c r="J212" s="41"/>
      <c r="K212" s="41"/>
      <c r="L212" s="45"/>
      <c r="M212" s="235"/>
      <c r="N212" s="236"/>
      <c r="O212" s="92"/>
      <c r="P212" s="92"/>
      <c r="Q212" s="92"/>
      <c r="R212" s="92"/>
      <c r="S212" s="92"/>
      <c r="T212" s="93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134</v>
      </c>
      <c r="AU212" s="18" t="s">
        <v>83</v>
      </c>
    </row>
    <row r="213" s="2" customFormat="1">
      <c r="A213" s="39"/>
      <c r="B213" s="40"/>
      <c r="C213" s="41"/>
      <c r="D213" s="232" t="s">
        <v>126</v>
      </c>
      <c r="E213" s="41"/>
      <c r="F213" s="237" t="s">
        <v>249</v>
      </c>
      <c r="G213" s="41"/>
      <c r="H213" s="41"/>
      <c r="I213" s="234"/>
      <c r="J213" s="41"/>
      <c r="K213" s="41"/>
      <c r="L213" s="45"/>
      <c r="M213" s="235"/>
      <c r="N213" s="236"/>
      <c r="O213" s="92"/>
      <c r="P213" s="92"/>
      <c r="Q213" s="92"/>
      <c r="R213" s="92"/>
      <c r="S213" s="92"/>
      <c r="T213" s="93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126</v>
      </c>
      <c r="AU213" s="18" t="s">
        <v>83</v>
      </c>
    </row>
    <row r="214" s="13" customFormat="1">
      <c r="A214" s="13"/>
      <c r="B214" s="240"/>
      <c r="C214" s="241"/>
      <c r="D214" s="232" t="s">
        <v>136</v>
      </c>
      <c r="E214" s="242" t="s">
        <v>1</v>
      </c>
      <c r="F214" s="243" t="s">
        <v>250</v>
      </c>
      <c r="G214" s="241"/>
      <c r="H214" s="244">
        <v>11.199999999999999</v>
      </c>
      <c r="I214" s="245"/>
      <c r="J214" s="241"/>
      <c r="K214" s="241"/>
      <c r="L214" s="246"/>
      <c r="M214" s="247"/>
      <c r="N214" s="248"/>
      <c r="O214" s="248"/>
      <c r="P214" s="248"/>
      <c r="Q214" s="248"/>
      <c r="R214" s="248"/>
      <c r="S214" s="248"/>
      <c r="T214" s="249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0" t="s">
        <v>136</v>
      </c>
      <c r="AU214" s="250" t="s">
        <v>83</v>
      </c>
      <c r="AV214" s="13" t="s">
        <v>83</v>
      </c>
      <c r="AW214" s="13" t="s">
        <v>30</v>
      </c>
      <c r="AX214" s="13" t="s">
        <v>81</v>
      </c>
      <c r="AY214" s="250" t="s">
        <v>117</v>
      </c>
    </row>
    <row r="215" s="2" customFormat="1" ht="24.15" customHeight="1">
      <c r="A215" s="39"/>
      <c r="B215" s="40"/>
      <c r="C215" s="219" t="s">
        <v>251</v>
      </c>
      <c r="D215" s="219" t="s">
        <v>119</v>
      </c>
      <c r="E215" s="220" t="s">
        <v>252</v>
      </c>
      <c r="F215" s="221" t="s">
        <v>253</v>
      </c>
      <c r="G215" s="222" t="s">
        <v>130</v>
      </c>
      <c r="H215" s="223">
        <v>280</v>
      </c>
      <c r="I215" s="224"/>
      <c r="J215" s="225">
        <f>ROUND(I215*H215,2)</f>
        <v>0</v>
      </c>
      <c r="K215" s="221" t="s">
        <v>131</v>
      </c>
      <c r="L215" s="45"/>
      <c r="M215" s="226" t="s">
        <v>1</v>
      </c>
      <c r="N215" s="227" t="s">
        <v>38</v>
      </c>
      <c r="O215" s="92"/>
      <c r="P215" s="228">
        <f>O215*H215</f>
        <v>0</v>
      </c>
      <c r="Q215" s="228">
        <v>0.00116</v>
      </c>
      <c r="R215" s="228">
        <f>Q215*H215</f>
        <v>0.32479999999999998</v>
      </c>
      <c r="S215" s="228">
        <v>0</v>
      </c>
      <c r="T215" s="229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0" t="s">
        <v>123</v>
      </c>
      <c r="AT215" s="230" t="s">
        <v>119</v>
      </c>
      <c r="AU215" s="230" t="s">
        <v>83</v>
      </c>
      <c r="AY215" s="18" t="s">
        <v>117</v>
      </c>
      <c r="BE215" s="231">
        <f>IF(N215="základní",J215,0)</f>
        <v>0</v>
      </c>
      <c r="BF215" s="231">
        <f>IF(N215="snížená",J215,0)</f>
        <v>0</v>
      </c>
      <c r="BG215" s="231">
        <f>IF(N215="zákl. přenesená",J215,0)</f>
        <v>0</v>
      </c>
      <c r="BH215" s="231">
        <f>IF(N215="sníž. přenesená",J215,0)</f>
        <v>0</v>
      </c>
      <c r="BI215" s="231">
        <f>IF(N215="nulová",J215,0)</f>
        <v>0</v>
      </c>
      <c r="BJ215" s="18" t="s">
        <v>81</v>
      </c>
      <c r="BK215" s="231">
        <f>ROUND(I215*H215,2)</f>
        <v>0</v>
      </c>
      <c r="BL215" s="18" t="s">
        <v>123</v>
      </c>
      <c r="BM215" s="230" t="s">
        <v>254</v>
      </c>
    </row>
    <row r="216" s="2" customFormat="1">
      <c r="A216" s="39"/>
      <c r="B216" s="40"/>
      <c r="C216" s="41"/>
      <c r="D216" s="232" t="s">
        <v>125</v>
      </c>
      <c r="E216" s="41"/>
      <c r="F216" s="233" t="s">
        <v>253</v>
      </c>
      <c r="G216" s="41"/>
      <c r="H216" s="41"/>
      <c r="I216" s="234"/>
      <c r="J216" s="41"/>
      <c r="K216" s="41"/>
      <c r="L216" s="45"/>
      <c r="M216" s="235"/>
      <c r="N216" s="236"/>
      <c r="O216" s="92"/>
      <c r="P216" s="92"/>
      <c r="Q216" s="92"/>
      <c r="R216" s="92"/>
      <c r="S216" s="92"/>
      <c r="T216" s="93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125</v>
      </c>
      <c r="AU216" s="18" t="s">
        <v>83</v>
      </c>
    </row>
    <row r="217" s="2" customFormat="1">
      <c r="A217" s="39"/>
      <c r="B217" s="40"/>
      <c r="C217" s="41"/>
      <c r="D217" s="238" t="s">
        <v>134</v>
      </c>
      <c r="E217" s="41"/>
      <c r="F217" s="239" t="s">
        <v>255</v>
      </c>
      <c r="G217" s="41"/>
      <c r="H217" s="41"/>
      <c r="I217" s="234"/>
      <c r="J217" s="41"/>
      <c r="K217" s="41"/>
      <c r="L217" s="45"/>
      <c r="M217" s="235"/>
      <c r="N217" s="236"/>
      <c r="O217" s="92"/>
      <c r="P217" s="92"/>
      <c r="Q217" s="92"/>
      <c r="R217" s="92"/>
      <c r="S217" s="92"/>
      <c r="T217" s="93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134</v>
      </c>
      <c r="AU217" s="18" t="s">
        <v>83</v>
      </c>
    </row>
    <row r="218" s="2" customFormat="1">
      <c r="A218" s="39"/>
      <c r="B218" s="40"/>
      <c r="C218" s="41"/>
      <c r="D218" s="232" t="s">
        <v>126</v>
      </c>
      <c r="E218" s="41"/>
      <c r="F218" s="237" t="s">
        <v>249</v>
      </c>
      <c r="G218" s="41"/>
      <c r="H218" s="41"/>
      <c r="I218" s="234"/>
      <c r="J218" s="41"/>
      <c r="K218" s="41"/>
      <c r="L218" s="45"/>
      <c r="M218" s="235"/>
      <c r="N218" s="236"/>
      <c r="O218" s="92"/>
      <c r="P218" s="92"/>
      <c r="Q218" s="92"/>
      <c r="R218" s="92"/>
      <c r="S218" s="92"/>
      <c r="T218" s="93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126</v>
      </c>
      <c r="AU218" s="18" t="s">
        <v>83</v>
      </c>
    </row>
    <row r="219" s="12" customFormat="1" ht="22.8" customHeight="1">
      <c r="A219" s="12"/>
      <c r="B219" s="203"/>
      <c r="C219" s="204"/>
      <c r="D219" s="205" t="s">
        <v>72</v>
      </c>
      <c r="E219" s="217" t="s">
        <v>123</v>
      </c>
      <c r="F219" s="217" t="s">
        <v>256</v>
      </c>
      <c r="G219" s="204"/>
      <c r="H219" s="204"/>
      <c r="I219" s="207"/>
      <c r="J219" s="218">
        <f>BK219</f>
        <v>0</v>
      </c>
      <c r="K219" s="204"/>
      <c r="L219" s="209"/>
      <c r="M219" s="210"/>
      <c r="N219" s="211"/>
      <c r="O219" s="211"/>
      <c r="P219" s="212">
        <f>SUM(P220:P236)</f>
        <v>0</v>
      </c>
      <c r="Q219" s="211"/>
      <c r="R219" s="212">
        <f>SUM(R220:R236)</f>
        <v>0.028684800000000003</v>
      </c>
      <c r="S219" s="211"/>
      <c r="T219" s="213">
        <f>SUM(T220:T236)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14" t="s">
        <v>81</v>
      </c>
      <c r="AT219" s="215" t="s">
        <v>72</v>
      </c>
      <c r="AU219" s="215" t="s">
        <v>81</v>
      </c>
      <c r="AY219" s="214" t="s">
        <v>117</v>
      </c>
      <c r="BK219" s="216">
        <f>SUM(BK220:BK236)</f>
        <v>0</v>
      </c>
    </row>
    <row r="220" s="2" customFormat="1" ht="16.5" customHeight="1">
      <c r="A220" s="39"/>
      <c r="B220" s="40"/>
      <c r="C220" s="219" t="s">
        <v>257</v>
      </c>
      <c r="D220" s="219" t="s">
        <v>119</v>
      </c>
      <c r="E220" s="220" t="s">
        <v>258</v>
      </c>
      <c r="F220" s="221" t="s">
        <v>259</v>
      </c>
      <c r="G220" s="222" t="s">
        <v>141</v>
      </c>
      <c r="H220" s="223">
        <v>22.399999999999999</v>
      </c>
      <c r="I220" s="224"/>
      <c r="J220" s="225">
        <f>ROUND(I220*H220,2)</f>
        <v>0</v>
      </c>
      <c r="K220" s="221" t="s">
        <v>131</v>
      </c>
      <c r="L220" s="45"/>
      <c r="M220" s="226" t="s">
        <v>1</v>
      </c>
      <c r="N220" s="227" t="s">
        <v>38</v>
      </c>
      <c r="O220" s="92"/>
      <c r="P220" s="228">
        <f>O220*H220</f>
        <v>0</v>
      </c>
      <c r="Q220" s="228">
        <v>0</v>
      </c>
      <c r="R220" s="228">
        <f>Q220*H220</f>
        <v>0</v>
      </c>
      <c r="S220" s="228">
        <v>0</v>
      </c>
      <c r="T220" s="229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0" t="s">
        <v>123</v>
      </c>
      <c r="AT220" s="230" t="s">
        <v>119</v>
      </c>
      <c r="AU220" s="230" t="s">
        <v>83</v>
      </c>
      <c r="AY220" s="18" t="s">
        <v>117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8" t="s">
        <v>81</v>
      </c>
      <c r="BK220" s="231">
        <f>ROUND(I220*H220,2)</f>
        <v>0</v>
      </c>
      <c r="BL220" s="18" t="s">
        <v>123</v>
      </c>
      <c r="BM220" s="230" t="s">
        <v>260</v>
      </c>
    </row>
    <row r="221" s="2" customFormat="1">
      <c r="A221" s="39"/>
      <c r="B221" s="40"/>
      <c r="C221" s="41"/>
      <c r="D221" s="232" t="s">
        <v>125</v>
      </c>
      <c r="E221" s="41"/>
      <c r="F221" s="233" t="s">
        <v>261</v>
      </c>
      <c r="G221" s="41"/>
      <c r="H221" s="41"/>
      <c r="I221" s="234"/>
      <c r="J221" s="41"/>
      <c r="K221" s="41"/>
      <c r="L221" s="45"/>
      <c r="M221" s="235"/>
      <c r="N221" s="236"/>
      <c r="O221" s="92"/>
      <c r="P221" s="92"/>
      <c r="Q221" s="92"/>
      <c r="R221" s="92"/>
      <c r="S221" s="92"/>
      <c r="T221" s="93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125</v>
      </c>
      <c r="AU221" s="18" t="s">
        <v>83</v>
      </c>
    </row>
    <row r="222" s="2" customFormat="1">
      <c r="A222" s="39"/>
      <c r="B222" s="40"/>
      <c r="C222" s="41"/>
      <c r="D222" s="238" t="s">
        <v>134</v>
      </c>
      <c r="E222" s="41"/>
      <c r="F222" s="239" t="s">
        <v>262</v>
      </c>
      <c r="G222" s="41"/>
      <c r="H222" s="41"/>
      <c r="I222" s="234"/>
      <c r="J222" s="41"/>
      <c r="K222" s="41"/>
      <c r="L222" s="45"/>
      <c r="M222" s="235"/>
      <c r="N222" s="236"/>
      <c r="O222" s="92"/>
      <c r="P222" s="92"/>
      <c r="Q222" s="92"/>
      <c r="R222" s="92"/>
      <c r="S222" s="92"/>
      <c r="T222" s="93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134</v>
      </c>
      <c r="AU222" s="18" t="s">
        <v>83</v>
      </c>
    </row>
    <row r="223" s="2" customFormat="1">
      <c r="A223" s="39"/>
      <c r="B223" s="40"/>
      <c r="C223" s="41"/>
      <c r="D223" s="232" t="s">
        <v>126</v>
      </c>
      <c r="E223" s="41"/>
      <c r="F223" s="237" t="s">
        <v>263</v>
      </c>
      <c r="G223" s="41"/>
      <c r="H223" s="41"/>
      <c r="I223" s="234"/>
      <c r="J223" s="41"/>
      <c r="K223" s="41"/>
      <c r="L223" s="45"/>
      <c r="M223" s="235"/>
      <c r="N223" s="236"/>
      <c r="O223" s="92"/>
      <c r="P223" s="92"/>
      <c r="Q223" s="92"/>
      <c r="R223" s="92"/>
      <c r="S223" s="92"/>
      <c r="T223" s="93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126</v>
      </c>
      <c r="AU223" s="18" t="s">
        <v>83</v>
      </c>
    </row>
    <row r="224" s="13" customFormat="1">
      <c r="A224" s="13"/>
      <c r="B224" s="240"/>
      <c r="C224" s="241"/>
      <c r="D224" s="232" t="s">
        <v>136</v>
      </c>
      <c r="E224" s="242" t="s">
        <v>1</v>
      </c>
      <c r="F224" s="243" t="s">
        <v>264</v>
      </c>
      <c r="G224" s="241"/>
      <c r="H224" s="244">
        <v>22.399999999999999</v>
      </c>
      <c r="I224" s="245"/>
      <c r="J224" s="241"/>
      <c r="K224" s="241"/>
      <c r="L224" s="246"/>
      <c r="M224" s="247"/>
      <c r="N224" s="248"/>
      <c r="O224" s="248"/>
      <c r="P224" s="248"/>
      <c r="Q224" s="248"/>
      <c r="R224" s="248"/>
      <c r="S224" s="248"/>
      <c r="T224" s="249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0" t="s">
        <v>136</v>
      </c>
      <c r="AU224" s="250" t="s">
        <v>83</v>
      </c>
      <c r="AV224" s="13" t="s">
        <v>83</v>
      </c>
      <c r="AW224" s="13" t="s">
        <v>30</v>
      </c>
      <c r="AX224" s="13" t="s">
        <v>81</v>
      </c>
      <c r="AY224" s="250" t="s">
        <v>117</v>
      </c>
    </row>
    <row r="225" s="2" customFormat="1" ht="24.15" customHeight="1">
      <c r="A225" s="39"/>
      <c r="B225" s="40"/>
      <c r="C225" s="219" t="s">
        <v>265</v>
      </c>
      <c r="D225" s="219" t="s">
        <v>119</v>
      </c>
      <c r="E225" s="220" t="s">
        <v>266</v>
      </c>
      <c r="F225" s="221" t="s">
        <v>267</v>
      </c>
      <c r="G225" s="222" t="s">
        <v>141</v>
      </c>
      <c r="H225" s="223">
        <v>0.16200000000000001</v>
      </c>
      <c r="I225" s="224"/>
      <c r="J225" s="225">
        <f>ROUND(I225*H225,2)</f>
        <v>0</v>
      </c>
      <c r="K225" s="221" t="s">
        <v>131</v>
      </c>
      <c r="L225" s="45"/>
      <c r="M225" s="226" t="s">
        <v>1</v>
      </c>
      <c r="N225" s="227" t="s">
        <v>38</v>
      </c>
      <c r="O225" s="92"/>
      <c r="P225" s="228">
        <f>O225*H225</f>
        <v>0</v>
      </c>
      <c r="Q225" s="228">
        <v>0</v>
      </c>
      <c r="R225" s="228">
        <f>Q225*H225</f>
        <v>0</v>
      </c>
      <c r="S225" s="228">
        <v>0</v>
      </c>
      <c r="T225" s="229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0" t="s">
        <v>123</v>
      </c>
      <c r="AT225" s="230" t="s">
        <v>119</v>
      </c>
      <c r="AU225" s="230" t="s">
        <v>83</v>
      </c>
      <c r="AY225" s="18" t="s">
        <v>117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8" t="s">
        <v>81</v>
      </c>
      <c r="BK225" s="231">
        <f>ROUND(I225*H225,2)</f>
        <v>0</v>
      </c>
      <c r="BL225" s="18" t="s">
        <v>123</v>
      </c>
      <c r="BM225" s="230" t="s">
        <v>268</v>
      </c>
    </row>
    <row r="226" s="2" customFormat="1">
      <c r="A226" s="39"/>
      <c r="B226" s="40"/>
      <c r="C226" s="41"/>
      <c r="D226" s="232" t="s">
        <v>125</v>
      </c>
      <c r="E226" s="41"/>
      <c r="F226" s="233" t="s">
        <v>269</v>
      </c>
      <c r="G226" s="41"/>
      <c r="H226" s="41"/>
      <c r="I226" s="234"/>
      <c r="J226" s="41"/>
      <c r="K226" s="41"/>
      <c r="L226" s="45"/>
      <c r="M226" s="235"/>
      <c r="N226" s="236"/>
      <c r="O226" s="92"/>
      <c r="P226" s="92"/>
      <c r="Q226" s="92"/>
      <c r="R226" s="92"/>
      <c r="S226" s="92"/>
      <c r="T226" s="93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125</v>
      </c>
      <c r="AU226" s="18" t="s">
        <v>83</v>
      </c>
    </row>
    <row r="227" s="2" customFormat="1">
      <c r="A227" s="39"/>
      <c r="B227" s="40"/>
      <c r="C227" s="41"/>
      <c r="D227" s="238" t="s">
        <v>134</v>
      </c>
      <c r="E227" s="41"/>
      <c r="F227" s="239" t="s">
        <v>270</v>
      </c>
      <c r="G227" s="41"/>
      <c r="H227" s="41"/>
      <c r="I227" s="234"/>
      <c r="J227" s="41"/>
      <c r="K227" s="41"/>
      <c r="L227" s="45"/>
      <c r="M227" s="235"/>
      <c r="N227" s="236"/>
      <c r="O227" s="92"/>
      <c r="P227" s="92"/>
      <c r="Q227" s="92"/>
      <c r="R227" s="92"/>
      <c r="S227" s="92"/>
      <c r="T227" s="93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134</v>
      </c>
      <c r="AU227" s="18" t="s">
        <v>83</v>
      </c>
    </row>
    <row r="228" s="13" customFormat="1">
      <c r="A228" s="13"/>
      <c r="B228" s="240"/>
      <c r="C228" s="241"/>
      <c r="D228" s="232" t="s">
        <v>136</v>
      </c>
      <c r="E228" s="242" t="s">
        <v>1</v>
      </c>
      <c r="F228" s="243" t="s">
        <v>271</v>
      </c>
      <c r="G228" s="241"/>
      <c r="H228" s="244">
        <v>0.16200000000000001</v>
      </c>
      <c r="I228" s="245"/>
      <c r="J228" s="241"/>
      <c r="K228" s="241"/>
      <c r="L228" s="246"/>
      <c r="M228" s="247"/>
      <c r="N228" s="248"/>
      <c r="O228" s="248"/>
      <c r="P228" s="248"/>
      <c r="Q228" s="248"/>
      <c r="R228" s="248"/>
      <c r="S228" s="248"/>
      <c r="T228" s="249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50" t="s">
        <v>136</v>
      </c>
      <c r="AU228" s="250" t="s">
        <v>83</v>
      </c>
      <c r="AV228" s="13" t="s">
        <v>83</v>
      </c>
      <c r="AW228" s="13" t="s">
        <v>30</v>
      </c>
      <c r="AX228" s="13" t="s">
        <v>81</v>
      </c>
      <c r="AY228" s="250" t="s">
        <v>117</v>
      </c>
    </row>
    <row r="229" s="2" customFormat="1" ht="24.15" customHeight="1">
      <c r="A229" s="39"/>
      <c r="B229" s="40"/>
      <c r="C229" s="219" t="s">
        <v>7</v>
      </c>
      <c r="D229" s="219" t="s">
        <v>119</v>
      </c>
      <c r="E229" s="220" t="s">
        <v>272</v>
      </c>
      <c r="F229" s="221" t="s">
        <v>273</v>
      </c>
      <c r="G229" s="222" t="s">
        <v>153</v>
      </c>
      <c r="H229" s="223">
        <v>2.1600000000000001</v>
      </c>
      <c r="I229" s="224"/>
      <c r="J229" s="225">
        <f>ROUND(I229*H229,2)</f>
        <v>0</v>
      </c>
      <c r="K229" s="221" t="s">
        <v>131</v>
      </c>
      <c r="L229" s="45"/>
      <c r="M229" s="226" t="s">
        <v>1</v>
      </c>
      <c r="N229" s="227" t="s">
        <v>38</v>
      </c>
      <c r="O229" s="92"/>
      <c r="P229" s="228">
        <f>O229*H229</f>
        <v>0</v>
      </c>
      <c r="Q229" s="228">
        <v>0.01328</v>
      </c>
      <c r="R229" s="228">
        <f>Q229*H229</f>
        <v>0.028684800000000003</v>
      </c>
      <c r="S229" s="228">
        <v>0</v>
      </c>
      <c r="T229" s="22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0" t="s">
        <v>123</v>
      </c>
      <c r="AT229" s="230" t="s">
        <v>119</v>
      </c>
      <c r="AU229" s="230" t="s">
        <v>83</v>
      </c>
      <c r="AY229" s="18" t="s">
        <v>117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8" t="s">
        <v>81</v>
      </c>
      <c r="BK229" s="231">
        <f>ROUND(I229*H229,2)</f>
        <v>0</v>
      </c>
      <c r="BL229" s="18" t="s">
        <v>123</v>
      </c>
      <c r="BM229" s="230" t="s">
        <v>274</v>
      </c>
    </row>
    <row r="230" s="2" customFormat="1">
      <c r="A230" s="39"/>
      <c r="B230" s="40"/>
      <c r="C230" s="41"/>
      <c r="D230" s="232" t="s">
        <v>125</v>
      </c>
      <c r="E230" s="41"/>
      <c r="F230" s="233" t="s">
        <v>275</v>
      </c>
      <c r="G230" s="41"/>
      <c r="H230" s="41"/>
      <c r="I230" s="234"/>
      <c r="J230" s="41"/>
      <c r="K230" s="41"/>
      <c r="L230" s="45"/>
      <c r="M230" s="235"/>
      <c r="N230" s="236"/>
      <c r="O230" s="92"/>
      <c r="P230" s="92"/>
      <c r="Q230" s="92"/>
      <c r="R230" s="92"/>
      <c r="S230" s="92"/>
      <c r="T230" s="93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125</v>
      </c>
      <c r="AU230" s="18" t="s">
        <v>83</v>
      </c>
    </row>
    <row r="231" s="2" customFormat="1">
      <c r="A231" s="39"/>
      <c r="B231" s="40"/>
      <c r="C231" s="41"/>
      <c r="D231" s="238" t="s">
        <v>134</v>
      </c>
      <c r="E231" s="41"/>
      <c r="F231" s="239" t="s">
        <v>276</v>
      </c>
      <c r="G231" s="41"/>
      <c r="H231" s="41"/>
      <c r="I231" s="234"/>
      <c r="J231" s="41"/>
      <c r="K231" s="41"/>
      <c r="L231" s="45"/>
      <c r="M231" s="235"/>
      <c r="N231" s="236"/>
      <c r="O231" s="92"/>
      <c r="P231" s="92"/>
      <c r="Q231" s="92"/>
      <c r="R231" s="92"/>
      <c r="S231" s="92"/>
      <c r="T231" s="93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134</v>
      </c>
      <c r="AU231" s="18" t="s">
        <v>83</v>
      </c>
    </row>
    <row r="232" s="13" customFormat="1">
      <c r="A232" s="13"/>
      <c r="B232" s="240"/>
      <c r="C232" s="241"/>
      <c r="D232" s="232" t="s">
        <v>136</v>
      </c>
      <c r="E232" s="242" t="s">
        <v>1</v>
      </c>
      <c r="F232" s="243" t="s">
        <v>277</v>
      </c>
      <c r="G232" s="241"/>
      <c r="H232" s="244">
        <v>2.1600000000000001</v>
      </c>
      <c r="I232" s="245"/>
      <c r="J232" s="241"/>
      <c r="K232" s="241"/>
      <c r="L232" s="246"/>
      <c r="M232" s="247"/>
      <c r="N232" s="248"/>
      <c r="O232" s="248"/>
      <c r="P232" s="248"/>
      <c r="Q232" s="248"/>
      <c r="R232" s="248"/>
      <c r="S232" s="248"/>
      <c r="T232" s="249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0" t="s">
        <v>136</v>
      </c>
      <c r="AU232" s="250" t="s">
        <v>83</v>
      </c>
      <c r="AV232" s="13" t="s">
        <v>83</v>
      </c>
      <c r="AW232" s="13" t="s">
        <v>30</v>
      </c>
      <c r="AX232" s="13" t="s">
        <v>81</v>
      </c>
      <c r="AY232" s="250" t="s">
        <v>117</v>
      </c>
    </row>
    <row r="233" s="2" customFormat="1" ht="24.15" customHeight="1">
      <c r="A233" s="39"/>
      <c r="B233" s="40"/>
      <c r="C233" s="219" t="s">
        <v>278</v>
      </c>
      <c r="D233" s="219" t="s">
        <v>119</v>
      </c>
      <c r="E233" s="220" t="s">
        <v>279</v>
      </c>
      <c r="F233" s="221" t="s">
        <v>280</v>
      </c>
      <c r="G233" s="222" t="s">
        <v>153</v>
      </c>
      <c r="H233" s="223">
        <v>2.1600000000000001</v>
      </c>
      <c r="I233" s="224"/>
      <c r="J233" s="225">
        <f>ROUND(I233*H233,2)</f>
        <v>0</v>
      </c>
      <c r="K233" s="221" t="s">
        <v>131</v>
      </c>
      <c r="L233" s="45"/>
      <c r="M233" s="226" t="s">
        <v>1</v>
      </c>
      <c r="N233" s="227" t="s">
        <v>38</v>
      </c>
      <c r="O233" s="92"/>
      <c r="P233" s="228">
        <f>O233*H233</f>
        <v>0</v>
      </c>
      <c r="Q233" s="228">
        <v>0</v>
      </c>
      <c r="R233" s="228">
        <f>Q233*H233</f>
        <v>0</v>
      </c>
      <c r="S233" s="228">
        <v>0</v>
      </c>
      <c r="T233" s="229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0" t="s">
        <v>123</v>
      </c>
      <c r="AT233" s="230" t="s">
        <v>119</v>
      </c>
      <c r="AU233" s="230" t="s">
        <v>83</v>
      </c>
      <c r="AY233" s="18" t="s">
        <v>117</v>
      </c>
      <c r="BE233" s="231">
        <f>IF(N233="základní",J233,0)</f>
        <v>0</v>
      </c>
      <c r="BF233" s="231">
        <f>IF(N233="snížená",J233,0)</f>
        <v>0</v>
      </c>
      <c r="BG233" s="231">
        <f>IF(N233="zákl. přenesená",J233,0)</f>
        <v>0</v>
      </c>
      <c r="BH233" s="231">
        <f>IF(N233="sníž. přenesená",J233,0)</f>
        <v>0</v>
      </c>
      <c r="BI233" s="231">
        <f>IF(N233="nulová",J233,0)</f>
        <v>0</v>
      </c>
      <c r="BJ233" s="18" t="s">
        <v>81</v>
      </c>
      <c r="BK233" s="231">
        <f>ROUND(I233*H233,2)</f>
        <v>0</v>
      </c>
      <c r="BL233" s="18" t="s">
        <v>123</v>
      </c>
      <c r="BM233" s="230" t="s">
        <v>281</v>
      </c>
    </row>
    <row r="234" s="2" customFormat="1">
      <c r="A234" s="39"/>
      <c r="B234" s="40"/>
      <c r="C234" s="41"/>
      <c r="D234" s="232" t="s">
        <v>125</v>
      </c>
      <c r="E234" s="41"/>
      <c r="F234" s="233" t="s">
        <v>282</v>
      </c>
      <c r="G234" s="41"/>
      <c r="H234" s="41"/>
      <c r="I234" s="234"/>
      <c r="J234" s="41"/>
      <c r="K234" s="41"/>
      <c r="L234" s="45"/>
      <c r="M234" s="235"/>
      <c r="N234" s="236"/>
      <c r="O234" s="92"/>
      <c r="P234" s="92"/>
      <c r="Q234" s="92"/>
      <c r="R234" s="92"/>
      <c r="S234" s="92"/>
      <c r="T234" s="93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125</v>
      </c>
      <c r="AU234" s="18" t="s">
        <v>83</v>
      </c>
    </row>
    <row r="235" s="2" customFormat="1">
      <c r="A235" s="39"/>
      <c r="B235" s="40"/>
      <c r="C235" s="41"/>
      <c r="D235" s="238" t="s">
        <v>134</v>
      </c>
      <c r="E235" s="41"/>
      <c r="F235" s="239" t="s">
        <v>283</v>
      </c>
      <c r="G235" s="41"/>
      <c r="H235" s="41"/>
      <c r="I235" s="234"/>
      <c r="J235" s="41"/>
      <c r="K235" s="41"/>
      <c r="L235" s="45"/>
      <c r="M235" s="235"/>
      <c r="N235" s="236"/>
      <c r="O235" s="92"/>
      <c r="P235" s="92"/>
      <c r="Q235" s="92"/>
      <c r="R235" s="92"/>
      <c r="S235" s="92"/>
      <c r="T235" s="93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134</v>
      </c>
      <c r="AU235" s="18" t="s">
        <v>83</v>
      </c>
    </row>
    <row r="236" s="13" customFormat="1">
      <c r="A236" s="13"/>
      <c r="B236" s="240"/>
      <c r="C236" s="241"/>
      <c r="D236" s="232" t="s">
        <v>136</v>
      </c>
      <c r="E236" s="242" t="s">
        <v>1</v>
      </c>
      <c r="F236" s="243" t="s">
        <v>277</v>
      </c>
      <c r="G236" s="241"/>
      <c r="H236" s="244">
        <v>2.1600000000000001</v>
      </c>
      <c r="I236" s="245"/>
      <c r="J236" s="241"/>
      <c r="K236" s="241"/>
      <c r="L236" s="246"/>
      <c r="M236" s="247"/>
      <c r="N236" s="248"/>
      <c r="O236" s="248"/>
      <c r="P236" s="248"/>
      <c r="Q236" s="248"/>
      <c r="R236" s="248"/>
      <c r="S236" s="248"/>
      <c r="T236" s="249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0" t="s">
        <v>136</v>
      </c>
      <c r="AU236" s="250" t="s">
        <v>83</v>
      </c>
      <c r="AV236" s="13" t="s">
        <v>83</v>
      </c>
      <c r="AW236" s="13" t="s">
        <v>30</v>
      </c>
      <c r="AX236" s="13" t="s">
        <v>81</v>
      </c>
      <c r="AY236" s="250" t="s">
        <v>117</v>
      </c>
    </row>
    <row r="237" s="12" customFormat="1" ht="22.8" customHeight="1">
      <c r="A237" s="12"/>
      <c r="B237" s="203"/>
      <c r="C237" s="204"/>
      <c r="D237" s="205" t="s">
        <v>72</v>
      </c>
      <c r="E237" s="217" t="s">
        <v>150</v>
      </c>
      <c r="F237" s="217" t="s">
        <v>284</v>
      </c>
      <c r="G237" s="204"/>
      <c r="H237" s="204"/>
      <c r="I237" s="207"/>
      <c r="J237" s="218">
        <f>BK237</f>
        <v>0</v>
      </c>
      <c r="K237" s="204"/>
      <c r="L237" s="209"/>
      <c r="M237" s="210"/>
      <c r="N237" s="211"/>
      <c r="O237" s="211"/>
      <c r="P237" s="212">
        <f>SUM(P238:P242)</f>
        <v>0</v>
      </c>
      <c r="Q237" s="211"/>
      <c r="R237" s="212">
        <f>SUM(R238:R242)</f>
        <v>0</v>
      </c>
      <c r="S237" s="211"/>
      <c r="T237" s="213">
        <f>SUM(T238:T242)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14" t="s">
        <v>81</v>
      </c>
      <c r="AT237" s="215" t="s">
        <v>72</v>
      </c>
      <c r="AU237" s="215" t="s">
        <v>81</v>
      </c>
      <c r="AY237" s="214" t="s">
        <v>117</v>
      </c>
      <c r="BK237" s="216">
        <f>SUM(BK238:BK242)</f>
        <v>0</v>
      </c>
    </row>
    <row r="238" s="2" customFormat="1" ht="21.75" customHeight="1">
      <c r="A238" s="39"/>
      <c r="B238" s="40"/>
      <c r="C238" s="219" t="s">
        <v>285</v>
      </c>
      <c r="D238" s="219" t="s">
        <v>119</v>
      </c>
      <c r="E238" s="220" t="s">
        <v>286</v>
      </c>
      <c r="F238" s="221" t="s">
        <v>287</v>
      </c>
      <c r="G238" s="222" t="s">
        <v>153</v>
      </c>
      <c r="H238" s="223">
        <v>23.039999999999999</v>
      </c>
      <c r="I238" s="224"/>
      <c r="J238" s="225">
        <f>ROUND(I238*H238,2)</f>
        <v>0</v>
      </c>
      <c r="K238" s="221" t="s">
        <v>131</v>
      </c>
      <c r="L238" s="45"/>
      <c r="M238" s="226" t="s">
        <v>1</v>
      </c>
      <c r="N238" s="227" t="s">
        <v>38</v>
      </c>
      <c r="O238" s="92"/>
      <c r="P238" s="228">
        <f>O238*H238</f>
        <v>0</v>
      </c>
      <c r="Q238" s="228">
        <v>0</v>
      </c>
      <c r="R238" s="228">
        <f>Q238*H238</f>
        <v>0</v>
      </c>
      <c r="S238" s="228">
        <v>0</v>
      </c>
      <c r="T238" s="229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0" t="s">
        <v>123</v>
      </c>
      <c r="AT238" s="230" t="s">
        <v>119</v>
      </c>
      <c r="AU238" s="230" t="s">
        <v>83</v>
      </c>
      <c r="AY238" s="18" t="s">
        <v>117</v>
      </c>
      <c r="BE238" s="231">
        <f>IF(N238="základní",J238,0)</f>
        <v>0</v>
      </c>
      <c r="BF238" s="231">
        <f>IF(N238="snížená",J238,0)</f>
        <v>0</v>
      </c>
      <c r="BG238" s="231">
        <f>IF(N238="zákl. přenesená",J238,0)</f>
        <v>0</v>
      </c>
      <c r="BH238" s="231">
        <f>IF(N238="sníž. přenesená",J238,0)</f>
        <v>0</v>
      </c>
      <c r="BI238" s="231">
        <f>IF(N238="nulová",J238,0)</f>
        <v>0</v>
      </c>
      <c r="BJ238" s="18" t="s">
        <v>81</v>
      </c>
      <c r="BK238" s="231">
        <f>ROUND(I238*H238,2)</f>
        <v>0</v>
      </c>
      <c r="BL238" s="18" t="s">
        <v>123</v>
      </c>
      <c r="BM238" s="230" t="s">
        <v>288</v>
      </c>
    </row>
    <row r="239" s="2" customFormat="1">
      <c r="A239" s="39"/>
      <c r="B239" s="40"/>
      <c r="C239" s="41"/>
      <c r="D239" s="232" t="s">
        <v>125</v>
      </c>
      <c r="E239" s="41"/>
      <c r="F239" s="233" t="s">
        <v>289</v>
      </c>
      <c r="G239" s="41"/>
      <c r="H239" s="41"/>
      <c r="I239" s="234"/>
      <c r="J239" s="41"/>
      <c r="K239" s="41"/>
      <c r="L239" s="45"/>
      <c r="M239" s="235"/>
      <c r="N239" s="236"/>
      <c r="O239" s="92"/>
      <c r="P239" s="92"/>
      <c r="Q239" s="92"/>
      <c r="R239" s="92"/>
      <c r="S239" s="92"/>
      <c r="T239" s="93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125</v>
      </c>
      <c r="AU239" s="18" t="s">
        <v>83</v>
      </c>
    </row>
    <row r="240" s="2" customFormat="1">
      <c r="A240" s="39"/>
      <c r="B240" s="40"/>
      <c r="C240" s="41"/>
      <c r="D240" s="238" t="s">
        <v>134</v>
      </c>
      <c r="E240" s="41"/>
      <c r="F240" s="239" t="s">
        <v>290</v>
      </c>
      <c r="G240" s="41"/>
      <c r="H240" s="41"/>
      <c r="I240" s="234"/>
      <c r="J240" s="41"/>
      <c r="K240" s="41"/>
      <c r="L240" s="45"/>
      <c r="M240" s="235"/>
      <c r="N240" s="236"/>
      <c r="O240" s="92"/>
      <c r="P240" s="92"/>
      <c r="Q240" s="92"/>
      <c r="R240" s="92"/>
      <c r="S240" s="92"/>
      <c r="T240" s="93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134</v>
      </c>
      <c r="AU240" s="18" t="s">
        <v>83</v>
      </c>
    </row>
    <row r="241" s="14" customFormat="1">
      <c r="A241" s="14"/>
      <c r="B241" s="251"/>
      <c r="C241" s="252"/>
      <c r="D241" s="232" t="s">
        <v>136</v>
      </c>
      <c r="E241" s="253" t="s">
        <v>1</v>
      </c>
      <c r="F241" s="254" t="s">
        <v>291</v>
      </c>
      <c r="G241" s="252"/>
      <c r="H241" s="253" t="s">
        <v>1</v>
      </c>
      <c r="I241" s="255"/>
      <c r="J241" s="252"/>
      <c r="K241" s="252"/>
      <c r="L241" s="256"/>
      <c r="M241" s="257"/>
      <c r="N241" s="258"/>
      <c r="O241" s="258"/>
      <c r="P241" s="258"/>
      <c r="Q241" s="258"/>
      <c r="R241" s="258"/>
      <c r="S241" s="258"/>
      <c r="T241" s="259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0" t="s">
        <v>136</v>
      </c>
      <c r="AU241" s="260" t="s">
        <v>83</v>
      </c>
      <c r="AV241" s="14" t="s">
        <v>81</v>
      </c>
      <c r="AW241" s="14" t="s">
        <v>30</v>
      </c>
      <c r="AX241" s="14" t="s">
        <v>73</v>
      </c>
      <c r="AY241" s="260" t="s">
        <v>117</v>
      </c>
    </row>
    <row r="242" s="13" customFormat="1">
      <c r="A242" s="13"/>
      <c r="B242" s="240"/>
      <c r="C242" s="241"/>
      <c r="D242" s="232" t="s">
        <v>136</v>
      </c>
      <c r="E242" s="242" t="s">
        <v>1</v>
      </c>
      <c r="F242" s="243" t="s">
        <v>292</v>
      </c>
      <c r="G242" s="241"/>
      <c r="H242" s="244">
        <v>23.039999999999999</v>
      </c>
      <c r="I242" s="245"/>
      <c r="J242" s="241"/>
      <c r="K242" s="241"/>
      <c r="L242" s="246"/>
      <c r="M242" s="247"/>
      <c r="N242" s="248"/>
      <c r="O242" s="248"/>
      <c r="P242" s="248"/>
      <c r="Q242" s="248"/>
      <c r="R242" s="248"/>
      <c r="S242" s="248"/>
      <c r="T242" s="249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0" t="s">
        <v>136</v>
      </c>
      <c r="AU242" s="250" t="s">
        <v>83</v>
      </c>
      <c r="AV242" s="13" t="s">
        <v>83</v>
      </c>
      <c r="AW242" s="13" t="s">
        <v>30</v>
      </c>
      <c r="AX242" s="13" t="s">
        <v>81</v>
      </c>
      <c r="AY242" s="250" t="s">
        <v>117</v>
      </c>
    </row>
    <row r="243" s="12" customFormat="1" ht="22.8" customHeight="1">
      <c r="A243" s="12"/>
      <c r="B243" s="203"/>
      <c r="C243" s="204"/>
      <c r="D243" s="205" t="s">
        <v>72</v>
      </c>
      <c r="E243" s="217" t="s">
        <v>177</v>
      </c>
      <c r="F243" s="217" t="s">
        <v>293</v>
      </c>
      <c r="G243" s="204"/>
      <c r="H243" s="204"/>
      <c r="I243" s="207"/>
      <c r="J243" s="218">
        <f>BK243</f>
        <v>0</v>
      </c>
      <c r="K243" s="204"/>
      <c r="L243" s="209"/>
      <c r="M243" s="210"/>
      <c r="N243" s="211"/>
      <c r="O243" s="211"/>
      <c r="P243" s="212">
        <f>SUM(P244:P336)</f>
        <v>0</v>
      </c>
      <c r="Q243" s="211"/>
      <c r="R243" s="212">
        <f>SUM(R244:R336)</f>
        <v>1.3499460000000001</v>
      </c>
      <c r="S243" s="211"/>
      <c r="T243" s="213">
        <f>SUM(T244:T336)</f>
        <v>12.319999999999999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14" t="s">
        <v>81</v>
      </c>
      <c r="AT243" s="215" t="s">
        <v>72</v>
      </c>
      <c r="AU243" s="215" t="s">
        <v>81</v>
      </c>
      <c r="AY243" s="214" t="s">
        <v>117</v>
      </c>
      <c r="BK243" s="216">
        <f>SUM(BK244:BK336)</f>
        <v>0</v>
      </c>
    </row>
    <row r="244" s="2" customFormat="1" ht="21.75" customHeight="1">
      <c r="A244" s="39"/>
      <c r="B244" s="40"/>
      <c r="C244" s="219" t="s">
        <v>294</v>
      </c>
      <c r="D244" s="219" t="s">
        <v>119</v>
      </c>
      <c r="E244" s="220" t="s">
        <v>295</v>
      </c>
      <c r="F244" s="221" t="s">
        <v>296</v>
      </c>
      <c r="G244" s="222" t="s">
        <v>130</v>
      </c>
      <c r="H244" s="223">
        <v>280</v>
      </c>
      <c r="I244" s="224"/>
      <c r="J244" s="225">
        <f>ROUND(I244*H244,2)</f>
        <v>0</v>
      </c>
      <c r="K244" s="221" t="s">
        <v>131</v>
      </c>
      <c r="L244" s="45"/>
      <c r="M244" s="226" t="s">
        <v>1</v>
      </c>
      <c r="N244" s="227" t="s">
        <v>38</v>
      </c>
      <c r="O244" s="92"/>
      <c r="P244" s="228">
        <f>O244*H244</f>
        <v>0</v>
      </c>
      <c r="Q244" s="228">
        <v>0</v>
      </c>
      <c r="R244" s="228">
        <f>Q244*H244</f>
        <v>0</v>
      </c>
      <c r="S244" s="228">
        <v>0.043999999999999997</v>
      </c>
      <c r="T244" s="229">
        <f>S244*H244</f>
        <v>12.319999999999999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0" t="s">
        <v>123</v>
      </c>
      <c r="AT244" s="230" t="s">
        <v>119</v>
      </c>
      <c r="AU244" s="230" t="s">
        <v>83</v>
      </c>
      <c r="AY244" s="18" t="s">
        <v>117</v>
      </c>
      <c r="BE244" s="231">
        <f>IF(N244="základní",J244,0)</f>
        <v>0</v>
      </c>
      <c r="BF244" s="231">
        <f>IF(N244="snížená",J244,0)</f>
        <v>0</v>
      </c>
      <c r="BG244" s="231">
        <f>IF(N244="zákl. přenesená",J244,0)</f>
        <v>0</v>
      </c>
      <c r="BH244" s="231">
        <f>IF(N244="sníž. přenesená",J244,0)</f>
        <v>0</v>
      </c>
      <c r="BI244" s="231">
        <f>IF(N244="nulová",J244,0)</f>
        <v>0</v>
      </c>
      <c r="BJ244" s="18" t="s">
        <v>81</v>
      </c>
      <c r="BK244" s="231">
        <f>ROUND(I244*H244,2)</f>
        <v>0</v>
      </c>
      <c r="BL244" s="18" t="s">
        <v>123</v>
      </c>
      <c r="BM244" s="230" t="s">
        <v>297</v>
      </c>
    </row>
    <row r="245" s="2" customFormat="1">
      <c r="A245" s="39"/>
      <c r="B245" s="40"/>
      <c r="C245" s="41"/>
      <c r="D245" s="232" t="s">
        <v>125</v>
      </c>
      <c r="E245" s="41"/>
      <c r="F245" s="233" t="s">
        <v>298</v>
      </c>
      <c r="G245" s="41"/>
      <c r="H245" s="41"/>
      <c r="I245" s="234"/>
      <c r="J245" s="41"/>
      <c r="K245" s="41"/>
      <c r="L245" s="45"/>
      <c r="M245" s="235"/>
      <c r="N245" s="236"/>
      <c r="O245" s="92"/>
      <c r="P245" s="92"/>
      <c r="Q245" s="92"/>
      <c r="R245" s="92"/>
      <c r="S245" s="92"/>
      <c r="T245" s="93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125</v>
      </c>
      <c r="AU245" s="18" t="s">
        <v>83</v>
      </c>
    </row>
    <row r="246" s="2" customFormat="1">
      <c r="A246" s="39"/>
      <c r="B246" s="40"/>
      <c r="C246" s="41"/>
      <c r="D246" s="238" t="s">
        <v>134</v>
      </c>
      <c r="E246" s="41"/>
      <c r="F246" s="239" t="s">
        <v>299</v>
      </c>
      <c r="G246" s="41"/>
      <c r="H246" s="41"/>
      <c r="I246" s="234"/>
      <c r="J246" s="41"/>
      <c r="K246" s="41"/>
      <c r="L246" s="45"/>
      <c r="M246" s="235"/>
      <c r="N246" s="236"/>
      <c r="O246" s="92"/>
      <c r="P246" s="92"/>
      <c r="Q246" s="92"/>
      <c r="R246" s="92"/>
      <c r="S246" s="92"/>
      <c r="T246" s="93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134</v>
      </c>
      <c r="AU246" s="18" t="s">
        <v>83</v>
      </c>
    </row>
    <row r="247" s="2" customFormat="1">
      <c r="A247" s="39"/>
      <c r="B247" s="40"/>
      <c r="C247" s="41"/>
      <c r="D247" s="232" t="s">
        <v>126</v>
      </c>
      <c r="E247" s="41"/>
      <c r="F247" s="237" t="s">
        <v>300</v>
      </c>
      <c r="G247" s="41"/>
      <c r="H247" s="41"/>
      <c r="I247" s="234"/>
      <c r="J247" s="41"/>
      <c r="K247" s="41"/>
      <c r="L247" s="45"/>
      <c r="M247" s="235"/>
      <c r="N247" s="236"/>
      <c r="O247" s="92"/>
      <c r="P247" s="92"/>
      <c r="Q247" s="92"/>
      <c r="R247" s="92"/>
      <c r="S247" s="92"/>
      <c r="T247" s="93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8" t="s">
        <v>126</v>
      </c>
      <c r="AU247" s="18" t="s">
        <v>83</v>
      </c>
    </row>
    <row r="248" s="2" customFormat="1" ht="24.15" customHeight="1">
      <c r="A248" s="39"/>
      <c r="B248" s="40"/>
      <c r="C248" s="219" t="s">
        <v>301</v>
      </c>
      <c r="D248" s="219" t="s">
        <v>119</v>
      </c>
      <c r="E248" s="220" t="s">
        <v>302</v>
      </c>
      <c r="F248" s="221" t="s">
        <v>303</v>
      </c>
      <c r="G248" s="222" t="s">
        <v>304</v>
      </c>
      <c r="H248" s="223">
        <v>1</v>
      </c>
      <c r="I248" s="224"/>
      <c r="J248" s="225">
        <f>ROUND(I248*H248,2)</f>
        <v>0</v>
      </c>
      <c r="K248" s="221" t="s">
        <v>131</v>
      </c>
      <c r="L248" s="45"/>
      <c r="M248" s="226" t="s">
        <v>1</v>
      </c>
      <c r="N248" s="227" t="s">
        <v>38</v>
      </c>
      <c r="O248" s="92"/>
      <c r="P248" s="228">
        <f>O248*H248</f>
        <v>0</v>
      </c>
      <c r="Q248" s="228">
        <v>0.00167</v>
      </c>
      <c r="R248" s="228">
        <f>Q248*H248</f>
        <v>0.00167</v>
      </c>
      <c r="S248" s="228">
        <v>0</v>
      </c>
      <c r="T248" s="229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0" t="s">
        <v>123</v>
      </c>
      <c r="AT248" s="230" t="s">
        <v>119</v>
      </c>
      <c r="AU248" s="230" t="s">
        <v>83</v>
      </c>
      <c r="AY248" s="18" t="s">
        <v>117</v>
      </c>
      <c r="BE248" s="231">
        <f>IF(N248="základní",J248,0)</f>
        <v>0</v>
      </c>
      <c r="BF248" s="231">
        <f>IF(N248="snížená",J248,0)</f>
        <v>0</v>
      </c>
      <c r="BG248" s="231">
        <f>IF(N248="zákl. přenesená",J248,0)</f>
        <v>0</v>
      </c>
      <c r="BH248" s="231">
        <f>IF(N248="sníž. přenesená",J248,0)</f>
        <v>0</v>
      </c>
      <c r="BI248" s="231">
        <f>IF(N248="nulová",J248,0)</f>
        <v>0</v>
      </c>
      <c r="BJ248" s="18" t="s">
        <v>81</v>
      </c>
      <c r="BK248" s="231">
        <f>ROUND(I248*H248,2)</f>
        <v>0</v>
      </c>
      <c r="BL248" s="18" t="s">
        <v>123</v>
      </c>
      <c r="BM248" s="230" t="s">
        <v>305</v>
      </c>
    </row>
    <row r="249" s="2" customFormat="1">
      <c r="A249" s="39"/>
      <c r="B249" s="40"/>
      <c r="C249" s="41"/>
      <c r="D249" s="232" t="s">
        <v>125</v>
      </c>
      <c r="E249" s="41"/>
      <c r="F249" s="233" t="s">
        <v>306</v>
      </c>
      <c r="G249" s="41"/>
      <c r="H249" s="41"/>
      <c r="I249" s="234"/>
      <c r="J249" s="41"/>
      <c r="K249" s="41"/>
      <c r="L249" s="45"/>
      <c r="M249" s="235"/>
      <c r="N249" s="236"/>
      <c r="O249" s="92"/>
      <c r="P249" s="92"/>
      <c r="Q249" s="92"/>
      <c r="R249" s="92"/>
      <c r="S249" s="92"/>
      <c r="T249" s="93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125</v>
      </c>
      <c r="AU249" s="18" t="s">
        <v>83</v>
      </c>
    </row>
    <row r="250" s="2" customFormat="1">
      <c r="A250" s="39"/>
      <c r="B250" s="40"/>
      <c r="C250" s="41"/>
      <c r="D250" s="238" t="s">
        <v>134</v>
      </c>
      <c r="E250" s="41"/>
      <c r="F250" s="239" t="s">
        <v>307</v>
      </c>
      <c r="G250" s="41"/>
      <c r="H250" s="41"/>
      <c r="I250" s="234"/>
      <c r="J250" s="41"/>
      <c r="K250" s="41"/>
      <c r="L250" s="45"/>
      <c r="M250" s="235"/>
      <c r="N250" s="236"/>
      <c r="O250" s="92"/>
      <c r="P250" s="92"/>
      <c r="Q250" s="92"/>
      <c r="R250" s="92"/>
      <c r="S250" s="92"/>
      <c r="T250" s="93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8" t="s">
        <v>134</v>
      </c>
      <c r="AU250" s="18" t="s">
        <v>83</v>
      </c>
    </row>
    <row r="251" s="2" customFormat="1" ht="24.15" customHeight="1">
      <c r="A251" s="39"/>
      <c r="B251" s="40"/>
      <c r="C251" s="283" t="s">
        <v>308</v>
      </c>
      <c r="D251" s="283" t="s">
        <v>229</v>
      </c>
      <c r="E251" s="284" t="s">
        <v>309</v>
      </c>
      <c r="F251" s="285" t="s">
        <v>310</v>
      </c>
      <c r="G251" s="286" t="s">
        <v>304</v>
      </c>
      <c r="H251" s="287">
        <v>1</v>
      </c>
      <c r="I251" s="288"/>
      <c r="J251" s="289">
        <f>ROUND(I251*H251,2)</f>
        <v>0</v>
      </c>
      <c r="K251" s="285" t="s">
        <v>131</v>
      </c>
      <c r="L251" s="290"/>
      <c r="M251" s="291" t="s">
        <v>1</v>
      </c>
      <c r="N251" s="292" t="s">
        <v>38</v>
      </c>
      <c r="O251" s="92"/>
      <c r="P251" s="228">
        <f>O251*H251</f>
        <v>0</v>
      </c>
      <c r="Q251" s="228">
        <v>0.0094999999999999998</v>
      </c>
      <c r="R251" s="228">
        <f>Q251*H251</f>
        <v>0.0094999999999999998</v>
      </c>
      <c r="S251" s="228">
        <v>0</v>
      </c>
      <c r="T251" s="229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0" t="s">
        <v>177</v>
      </c>
      <c r="AT251" s="230" t="s">
        <v>229</v>
      </c>
      <c r="AU251" s="230" t="s">
        <v>83</v>
      </c>
      <c r="AY251" s="18" t="s">
        <v>117</v>
      </c>
      <c r="BE251" s="231">
        <f>IF(N251="základní",J251,0)</f>
        <v>0</v>
      </c>
      <c r="BF251" s="231">
        <f>IF(N251="snížená",J251,0)</f>
        <v>0</v>
      </c>
      <c r="BG251" s="231">
        <f>IF(N251="zákl. přenesená",J251,0)</f>
        <v>0</v>
      </c>
      <c r="BH251" s="231">
        <f>IF(N251="sníž. přenesená",J251,0)</f>
        <v>0</v>
      </c>
      <c r="BI251" s="231">
        <f>IF(N251="nulová",J251,0)</f>
        <v>0</v>
      </c>
      <c r="BJ251" s="18" t="s">
        <v>81</v>
      </c>
      <c r="BK251" s="231">
        <f>ROUND(I251*H251,2)</f>
        <v>0</v>
      </c>
      <c r="BL251" s="18" t="s">
        <v>123</v>
      </c>
      <c r="BM251" s="230" t="s">
        <v>311</v>
      </c>
    </row>
    <row r="252" s="2" customFormat="1">
      <c r="A252" s="39"/>
      <c r="B252" s="40"/>
      <c r="C252" s="41"/>
      <c r="D252" s="232" t="s">
        <v>125</v>
      </c>
      <c r="E252" s="41"/>
      <c r="F252" s="233" t="s">
        <v>310</v>
      </c>
      <c r="G252" s="41"/>
      <c r="H252" s="41"/>
      <c r="I252" s="234"/>
      <c r="J252" s="41"/>
      <c r="K252" s="41"/>
      <c r="L252" s="45"/>
      <c r="M252" s="235"/>
      <c r="N252" s="236"/>
      <c r="O252" s="92"/>
      <c r="P252" s="92"/>
      <c r="Q252" s="92"/>
      <c r="R252" s="92"/>
      <c r="S252" s="92"/>
      <c r="T252" s="93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18" t="s">
        <v>125</v>
      </c>
      <c r="AU252" s="18" t="s">
        <v>83</v>
      </c>
    </row>
    <row r="253" s="2" customFormat="1" ht="24.15" customHeight="1">
      <c r="A253" s="39"/>
      <c r="B253" s="40"/>
      <c r="C253" s="219" t="s">
        <v>312</v>
      </c>
      <c r="D253" s="219" t="s">
        <v>119</v>
      </c>
      <c r="E253" s="220" t="s">
        <v>313</v>
      </c>
      <c r="F253" s="221" t="s">
        <v>314</v>
      </c>
      <c r="G253" s="222" t="s">
        <v>304</v>
      </c>
      <c r="H253" s="223">
        <v>1</v>
      </c>
      <c r="I253" s="224"/>
      <c r="J253" s="225">
        <f>ROUND(I253*H253,2)</f>
        <v>0</v>
      </c>
      <c r="K253" s="221" t="s">
        <v>131</v>
      </c>
      <c r="L253" s="45"/>
      <c r="M253" s="226" t="s">
        <v>1</v>
      </c>
      <c r="N253" s="227" t="s">
        <v>38</v>
      </c>
      <c r="O253" s="92"/>
      <c r="P253" s="228">
        <f>O253*H253</f>
        <v>0</v>
      </c>
      <c r="Q253" s="228">
        <v>0.0017099999999999999</v>
      </c>
      <c r="R253" s="228">
        <f>Q253*H253</f>
        <v>0.0017099999999999999</v>
      </c>
      <c r="S253" s="228">
        <v>0</v>
      </c>
      <c r="T253" s="229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0" t="s">
        <v>123</v>
      </c>
      <c r="AT253" s="230" t="s">
        <v>119</v>
      </c>
      <c r="AU253" s="230" t="s">
        <v>83</v>
      </c>
      <c r="AY253" s="18" t="s">
        <v>117</v>
      </c>
      <c r="BE253" s="231">
        <f>IF(N253="základní",J253,0)</f>
        <v>0</v>
      </c>
      <c r="BF253" s="231">
        <f>IF(N253="snížená",J253,0)</f>
        <v>0</v>
      </c>
      <c r="BG253" s="231">
        <f>IF(N253="zákl. přenesená",J253,0)</f>
        <v>0</v>
      </c>
      <c r="BH253" s="231">
        <f>IF(N253="sníž. přenesená",J253,0)</f>
        <v>0</v>
      </c>
      <c r="BI253" s="231">
        <f>IF(N253="nulová",J253,0)</f>
        <v>0</v>
      </c>
      <c r="BJ253" s="18" t="s">
        <v>81</v>
      </c>
      <c r="BK253" s="231">
        <f>ROUND(I253*H253,2)</f>
        <v>0</v>
      </c>
      <c r="BL253" s="18" t="s">
        <v>123</v>
      </c>
      <c r="BM253" s="230" t="s">
        <v>315</v>
      </c>
    </row>
    <row r="254" s="2" customFormat="1">
      <c r="A254" s="39"/>
      <c r="B254" s="40"/>
      <c r="C254" s="41"/>
      <c r="D254" s="232" t="s">
        <v>125</v>
      </c>
      <c r="E254" s="41"/>
      <c r="F254" s="233" t="s">
        <v>316</v>
      </c>
      <c r="G254" s="41"/>
      <c r="H254" s="41"/>
      <c r="I254" s="234"/>
      <c r="J254" s="41"/>
      <c r="K254" s="41"/>
      <c r="L254" s="45"/>
      <c r="M254" s="235"/>
      <c r="N254" s="236"/>
      <c r="O254" s="92"/>
      <c r="P254" s="92"/>
      <c r="Q254" s="92"/>
      <c r="R254" s="92"/>
      <c r="S254" s="92"/>
      <c r="T254" s="93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125</v>
      </c>
      <c r="AU254" s="18" t="s">
        <v>83</v>
      </c>
    </row>
    <row r="255" s="2" customFormat="1">
      <c r="A255" s="39"/>
      <c r="B255" s="40"/>
      <c r="C255" s="41"/>
      <c r="D255" s="238" t="s">
        <v>134</v>
      </c>
      <c r="E255" s="41"/>
      <c r="F255" s="239" t="s">
        <v>317</v>
      </c>
      <c r="G255" s="41"/>
      <c r="H255" s="41"/>
      <c r="I255" s="234"/>
      <c r="J255" s="41"/>
      <c r="K255" s="41"/>
      <c r="L255" s="45"/>
      <c r="M255" s="235"/>
      <c r="N255" s="236"/>
      <c r="O255" s="92"/>
      <c r="P255" s="92"/>
      <c r="Q255" s="92"/>
      <c r="R255" s="92"/>
      <c r="S255" s="92"/>
      <c r="T255" s="93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18" t="s">
        <v>134</v>
      </c>
      <c r="AU255" s="18" t="s">
        <v>83</v>
      </c>
    </row>
    <row r="256" s="2" customFormat="1" ht="24.15" customHeight="1">
      <c r="A256" s="39"/>
      <c r="B256" s="40"/>
      <c r="C256" s="283" t="s">
        <v>318</v>
      </c>
      <c r="D256" s="283" t="s">
        <v>229</v>
      </c>
      <c r="E256" s="284" t="s">
        <v>319</v>
      </c>
      <c r="F256" s="285" t="s">
        <v>320</v>
      </c>
      <c r="G256" s="286" t="s">
        <v>304</v>
      </c>
      <c r="H256" s="287">
        <v>1</v>
      </c>
      <c r="I256" s="288"/>
      <c r="J256" s="289">
        <f>ROUND(I256*H256,2)</f>
        <v>0</v>
      </c>
      <c r="K256" s="285" t="s">
        <v>131</v>
      </c>
      <c r="L256" s="290"/>
      <c r="M256" s="291" t="s">
        <v>1</v>
      </c>
      <c r="N256" s="292" t="s">
        <v>38</v>
      </c>
      <c r="O256" s="92"/>
      <c r="P256" s="228">
        <f>O256*H256</f>
        <v>0</v>
      </c>
      <c r="Q256" s="228">
        <v>0.019699999999999999</v>
      </c>
      <c r="R256" s="228">
        <f>Q256*H256</f>
        <v>0.019699999999999999</v>
      </c>
      <c r="S256" s="228">
        <v>0</v>
      </c>
      <c r="T256" s="22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0" t="s">
        <v>177</v>
      </c>
      <c r="AT256" s="230" t="s">
        <v>229</v>
      </c>
      <c r="AU256" s="230" t="s">
        <v>83</v>
      </c>
      <c r="AY256" s="18" t="s">
        <v>117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8" t="s">
        <v>81</v>
      </c>
      <c r="BK256" s="231">
        <f>ROUND(I256*H256,2)</f>
        <v>0</v>
      </c>
      <c r="BL256" s="18" t="s">
        <v>123</v>
      </c>
      <c r="BM256" s="230" t="s">
        <v>321</v>
      </c>
    </row>
    <row r="257" s="2" customFormat="1">
      <c r="A257" s="39"/>
      <c r="B257" s="40"/>
      <c r="C257" s="41"/>
      <c r="D257" s="232" t="s">
        <v>125</v>
      </c>
      <c r="E257" s="41"/>
      <c r="F257" s="233" t="s">
        <v>320</v>
      </c>
      <c r="G257" s="41"/>
      <c r="H257" s="41"/>
      <c r="I257" s="234"/>
      <c r="J257" s="41"/>
      <c r="K257" s="41"/>
      <c r="L257" s="45"/>
      <c r="M257" s="235"/>
      <c r="N257" s="236"/>
      <c r="O257" s="92"/>
      <c r="P257" s="92"/>
      <c r="Q257" s="92"/>
      <c r="R257" s="92"/>
      <c r="S257" s="92"/>
      <c r="T257" s="93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125</v>
      </c>
      <c r="AU257" s="18" t="s">
        <v>83</v>
      </c>
    </row>
    <row r="258" s="2" customFormat="1" ht="24.15" customHeight="1">
      <c r="A258" s="39"/>
      <c r="B258" s="40"/>
      <c r="C258" s="219" t="s">
        <v>322</v>
      </c>
      <c r="D258" s="219" t="s">
        <v>119</v>
      </c>
      <c r="E258" s="220" t="s">
        <v>323</v>
      </c>
      <c r="F258" s="221" t="s">
        <v>324</v>
      </c>
      <c r="G258" s="222" t="s">
        <v>130</v>
      </c>
      <c r="H258" s="223">
        <v>280</v>
      </c>
      <c r="I258" s="224"/>
      <c r="J258" s="225">
        <f>ROUND(I258*H258,2)</f>
        <v>0</v>
      </c>
      <c r="K258" s="221" t="s">
        <v>131</v>
      </c>
      <c r="L258" s="45"/>
      <c r="M258" s="226" t="s">
        <v>1</v>
      </c>
      <c r="N258" s="227" t="s">
        <v>38</v>
      </c>
      <c r="O258" s="92"/>
      <c r="P258" s="228">
        <f>O258*H258</f>
        <v>0</v>
      </c>
      <c r="Q258" s="228">
        <v>0</v>
      </c>
      <c r="R258" s="228">
        <f>Q258*H258</f>
        <v>0</v>
      </c>
      <c r="S258" s="228">
        <v>0</v>
      </c>
      <c r="T258" s="229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0" t="s">
        <v>123</v>
      </c>
      <c r="AT258" s="230" t="s">
        <v>119</v>
      </c>
      <c r="AU258" s="230" t="s">
        <v>83</v>
      </c>
      <c r="AY258" s="18" t="s">
        <v>117</v>
      </c>
      <c r="BE258" s="231">
        <f>IF(N258="základní",J258,0)</f>
        <v>0</v>
      </c>
      <c r="BF258" s="231">
        <f>IF(N258="snížená",J258,0)</f>
        <v>0</v>
      </c>
      <c r="BG258" s="231">
        <f>IF(N258="zákl. přenesená",J258,0)</f>
        <v>0</v>
      </c>
      <c r="BH258" s="231">
        <f>IF(N258="sníž. přenesená",J258,0)</f>
        <v>0</v>
      </c>
      <c r="BI258" s="231">
        <f>IF(N258="nulová",J258,0)</f>
        <v>0</v>
      </c>
      <c r="BJ258" s="18" t="s">
        <v>81</v>
      </c>
      <c r="BK258" s="231">
        <f>ROUND(I258*H258,2)</f>
        <v>0</v>
      </c>
      <c r="BL258" s="18" t="s">
        <v>123</v>
      </c>
      <c r="BM258" s="230" t="s">
        <v>325</v>
      </c>
    </row>
    <row r="259" s="2" customFormat="1">
      <c r="A259" s="39"/>
      <c r="B259" s="40"/>
      <c r="C259" s="41"/>
      <c r="D259" s="232" t="s">
        <v>125</v>
      </c>
      <c r="E259" s="41"/>
      <c r="F259" s="233" t="s">
        <v>326</v>
      </c>
      <c r="G259" s="41"/>
      <c r="H259" s="41"/>
      <c r="I259" s="234"/>
      <c r="J259" s="41"/>
      <c r="K259" s="41"/>
      <c r="L259" s="45"/>
      <c r="M259" s="235"/>
      <c r="N259" s="236"/>
      <c r="O259" s="92"/>
      <c r="P259" s="92"/>
      <c r="Q259" s="92"/>
      <c r="R259" s="92"/>
      <c r="S259" s="92"/>
      <c r="T259" s="93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8" t="s">
        <v>125</v>
      </c>
      <c r="AU259" s="18" t="s">
        <v>83</v>
      </c>
    </row>
    <row r="260" s="2" customFormat="1">
      <c r="A260" s="39"/>
      <c r="B260" s="40"/>
      <c r="C260" s="41"/>
      <c r="D260" s="238" t="s">
        <v>134</v>
      </c>
      <c r="E260" s="41"/>
      <c r="F260" s="239" t="s">
        <v>327</v>
      </c>
      <c r="G260" s="41"/>
      <c r="H260" s="41"/>
      <c r="I260" s="234"/>
      <c r="J260" s="41"/>
      <c r="K260" s="41"/>
      <c r="L260" s="45"/>
      <c r="M260" s="235"/>
      <c r="N260" s="236"/>
      <c r="O260" s="92"/>
      <c r="P260" s="92"/>
      <c r="Q260" s="92"/>
      <c r="R260" s="92"/>
      <c r="S260" s="92"/>
      <c r="T260" s="93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134</v>
      </c>
      <c r="AU260" s="18" t="s">
        <v>83</v>
      </c>
    </row>
    <row r="261" s="2" customFormat="1" ht="24.15" customHeight="1">
      <c r="A261" s="39"/>
      <c r="B261" s="40"/>
      <c r="C261" s="283" t="s">
        <v>328</v>
      </c>
      <c r="D261" s="283" t="s">
        <v>229</v>
      </c>
      <c r="E261" s="284" t="s">
        <v>329</v>
      </c>
      <c r="F261" s="285" t="s">
        <v>330</v>
      </c>
      <c r="G261" s="286" t="s">
        <v>130</v>
      </c>
      <c r="H261" s="287">
        <v>284.19999999999999</v>
      </c>
      <c r="I261" s="288"/>
      <c r="J261" s="289">
        <f>ROUND(I261*H261,2)</f>
        <v>0</v>
      </c>
      <c r="K261" s="285" t="s">
        <v>131</v>
      </c>
      <c r="L261" s="290"/>
      <c r="M261" s="291" t="s">
        <v>1</v>
      </c>
      <c r="N261" s="292" t="s">
        <v>38</v>
      </c>
      <c r="O261" s="92"/>
      <c r="P261" s="228">
        <f>O261*H261</f>
        <v>0</v>
      </c>
      <c r="Q261" s="228">
        <v>0.0031800000000000001</v>
      </c>
      <c r="R261" s="228">
        <f>Q261*H261</f>
        <v>0.903756</v>
      </c>
      <c r="S261" s="228">
        <v>0</v>
      </c>
      <c r="T261" s="229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0" t="s">
        <v>177</v>
      </c>
      <c r="AT261" s="230" t="s">
        <v>229</v>
      </c>
      <c r="AU261" s="230" t="s">
        <v>83</v>
      </c>
      <c r="AY261" s="18" t="s">
        <v>117</v>
      </c>
      <c r="BE261" s="231">
        <f>IF(N261="základní",J261,0)</f>
        <v>0</v>
      </c>
      <c r="BF261" s="231">
        <f>IF(N261="snížená",J261,0)</f>
        <v>0</v>
      </c>
      <c r="BG261" s="231">
        <f>IF(N261="zákl. přenesená",J261,0)</f>
        <v>0</v>
      </c>
      <c r="BH261" s="231">
        <f>IF(N261="sníž. přenesená",J261,0)</f>
        <v>0</v>
      </c>
      <c r="BI261" s="231">
        <f>IF(N261="nulová",J261,0)</f>
        <v>0</v>
      </c>
      <c r="BJ261" s="18" t="s">
        <v>81</v>
      </c>
      <c r="BK261" s="231">
        <f>ROUND(I261*H261,2)</f>
        <v>0</v>
      </c>
      <c r="BL261" s="18" t="s">
        <v>123</v>
      </c>
      <c r="BM261" s="230" t="s">
        <v>331</v>
      </c>
    </row>
    <row r="262" s="2" customFormat="1">
      <c r="A262" s="39"/>
      <c r="B262" s="40"/>
      <c r="C262" s="41"/>
      <c r="D262" s="232" t="s">
        <v>125</v>
      </c>
      <c r="E262" s="41"/>
      <c r="F262" s="233" t="s">
        <v>330</v>
      </c>
      <c r="G262" s="41"/>
      <c r="H262" s="41"/>
      <c r="I262" s="234"/>
      <c r="J262" s="41"/>
      <c r="K262" s="41"/>
      <c r="L262" s="45"/>
      <c r="M262" s="235"/>
      <c r="N262" s="236"/>
      <c r="O262" s="92"/>
      <c r="P262" s="92"/>
      <c r="Q262" s="92"/>
      <c r="R262" s="92"/>
      <c r="S262" s="92"/>
      <c r="T262" s="93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8" t="s">
        <v>125</v>
      </c>
      <c r="AU262" s="18" t="s">
        <v>83</v>
      </c>
    </row>
    <row r="263" s="13" customFormat="1">
      <c r="A263" s="13"/>
      <c r="B263" s="240"/>
      <c r="C263" s="241"/>
      <c r="D263" s="232" t="s">
        <v>136</v>
      </c>
      <c r="E263" s="241"/>
      <c r="F263" s="243" t="s">
        <v>332</v>
      </c>
      <c r="G263" s="241"/>
      <c r="H263" s="244">
        <v>284.19999999999999</v>
      </c>
      <c r="I263" s="245"/>
      <c r="J263" s="241"/>
      <c r="K263" s="241"/>
      <c r="L263" s="246"/>
      <c r="M263" s="247"/>
      <c r="N263" s="248"/>
      <c r="O263" s="248"/>
      <c r="P263" s="248"/>
      <c r="Q263" s="248"/>
      <c r="R263" s="248"/>
      <c r="S263" s="248"/>
      <c r="T263" s="249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50" t="s">
        <v>136</v>
      </c>
      <c r="AU263" s="250" t="s">
        <v>83</v>
      </c>
      <c r="AV263" s="13" t="s">
        <v>83</v>
      </c>
      <c r="AW263" s="13" t="s">
        <v>4</v>
      </c>
      <c r="AX263" s="13" t="s">
        <v>81</v>
      </c>
      <c r="AY263" s="250" t="s">
        <v>117</v>
      </c>
    </row>
    <row r="264" s="2" customFormat="1" ht="24.15" customHeight="1">
      <c r="A264" s="39"/>
      <c r="B264" s="40"/>
      <c r="C264" s="219" t="s">
        <v>333</v>
      </c>
      <c r="D264" s="219" t="s">
        <v>119</v>
      </c>
      <c r="E264" s="220" t="s">
        <v>334</v>
      </c>
      <c r="F264" s="221" t="s">
        <v>335</v>
      </c>
      <c r="G264" s="222" t="s">
        <v>304</v>
      </c>
      <c r="H264" s="223">
        <v>48</v>
      </c>
      <c r="I264" s="224"/>
      <c r="J264" s="225">
        <f>ROUND(I264*H264,2)</f>
        <v>0</v>
      </c>
      <c r="K264" s="221" t="s">
        <v>131</v>
      </c>
      <c r="L264" s="45"/>
      <c r="M264" s="226" t="s">
        <v>1</v>
      </c>
      <c r="N264" s="227" t="s">
        <v>38</v>
      </c>
      <c r="O264" s="92"/>
      <c r="P264" s="228">
        <f>O264*H264</f>
        <v>0</v>
      </c>
      <c r="Q264" s="228">
        <v>0</v>
      </c>
      <c r="R264" s="228">
        <f>Q264*H264</f>
        <v>0</v>
      </c>
      <c r="S264" s="228">
        <v>0</v>
      </c>
      <c r="T264" s="229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0" t="s">
        <v>123</v>
      </c>
      <c r="AT264" s="230" t="s">
        <v>119</v>
      </c>
      <c r="AU264" s="230" t="s">
        <v>83</v>
      </c>
      <c r="AY264" s="18" t="s">
        <v>117</v>
      </c>
      <c r="BE264" s="231">
        <f>IF(N264="základní",J264,0)</f>
        <v>0</v>
      </c>
      <c r="BF264" s="231">
        <f>IF(N264="snížená",J264,0)</f>
        <v>0</v>
      </c>
      <c r="BG264" s="231">
        <f>IF(N264="zákl. přenesená",J264,0)</f>
        <v>0</v>
      </c>
      <c r="BH264" s="231">
        <f>IF(N264="sníž. přenesená",J264,0)</f>
        <v>0</v>
      </c>
      <c r="BI264" s="231">
        <f>IF(N264="nulová",J264,0)</f>
        <v>0</v>
      </c>
      <c r="BJ264" s="18" t="s">
        <v>81</v>
      </c>
      <c r="BK264" s="231">
        <f>ROUND(I264*H264,2)</f>
        <v>0</v>
      </c>
      <c r="BL264" s="18" t="s">
        <v>123</v>
      </c>
      <c r="BM264" s="230" t="s">
        <v>336</v>
      </c>
    </row>
    <row r="265" s="2" customFormat="1">
      <c r="A265" s="39"/>
      <c r="B265" s="40"/>
      <c r="C265" s="41"/>
      <c r="D265" s="232" t="s">
        <v>125</v>
      </c>
      <c r="E265" s="41"/>
      <c r="F265" s="233" t="s">
        <v>337</v>
      </c>
      <c r="G265" s="41"/>
      <c r="H265" s="41"/>
      <c r="I265" s="234"/>
      <c r="J265" s="41"/>
      <c r="K265" s="41"/>
      <c r="L265" s="45"/>
      <c r="M265" s="235"/>
      <c r="N265" s="236"/>
      <c r="O265" s="92"/>
      <c r="P265" s="92"/>
      <c r="Q265" s="92"/>
      <c r="R265" s="92"/>
      <c r="S265" s="92"/>
      <c r="T265" s="93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18" t="s">
        <v>125</v>
      </c>
      <c r="AU265" s="18" t="s">
        <v>83</v>
      </c>
    </row>
    <row r="266" s="2" customFormat="1">
      <c r="A266" s="39"/>
      <c r="B266" s="40"/>
      <c r="C266" s="41"/>
      <c r="D266" s="238" t="s">
        <v>134</v>
      </c>
      <c r="E266" s="41"/>
      <c r="F266" s="239" t="s">
        <v>338</v>
      </c>
      <c r="G266" s="41"/>
      <c r="H266" s="41"/>
      <c r="I266" s="234"/>
      <c r="J266" s="41"/>
      <c r="K266" s="41"/>
      <c r="L266" s="45"/>
      <c r="M266" s="235"/>
      <c r="N266" s="236"/>
      <c r="O266" s="92"/>
      <c r="P266" s="92"/>
      <c r="Q266" s="92"/>
      <c r="R266" s="92"/>
      <c r="S266" s="92"/>
      <c r="T266" s="93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134</v>
      </c>
      <c r="AU266" s="18" t="s">
        <v>83</v>
      </c>
    </row>
    <row r="267" s="2" customFormat="1" ht="21.75" customHeight="1">
      <c r="A267" s="39"/>
      <c r="B267" s="40"/>
      <c r="C267" s="283" t="s">
        <v>339</v>
      </c>
      <c r="D267" s="283" t="s">
        <v>229</v>
      </c>
      <c r="E267" s="284" t="s">
        <v>340</v>
      </c>
      <c r="F267" s="285" t="s">
        <v>341</v>
      </c>
      <c r="G267" s="286" t="s">
        <v>304</v>
      </c>
      <c r="H267" s="287">
        <v>1</v>
      </c>
      <c r="I267" s="288"/>
      <c r="J267" s="289">
        <f>ROUND(I267*H267,2)</f>
        <v>0</v>
      </c>
      <c r="K267" s="285" t="s">
        <v>1</v>
      </c>
      <c r="L267" s="290"/>
      <c r="M267" s="291" t="s">
        <v>1</v>
      </c>
      <c r="N267" s="292" t="s">
        <v>38</v>
      </c>
      <c r="O267" s="92"/>
      <c r="P267" s="228">
        <f>O267*H267</f>
        <v>0</v>
      </c>
      <c r="Q267" s="228">
        <v>0.0014</v>
      </c>
      <c r="R267" s="228">
        <f>Q267*H267</f>
        <v>0.0014</v>
      </c>
      <c r="S267" s="228">
        <v>0</v>
      </c>
      <c r="T267" s="22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0" t="s">
        <v>177</v>
      </c>
      <c r="AT267" s="230" t="s">
        <v>229</v>
      </c>
      <c r="AU267" s="230" t="s">
        <v>83</v>
      </c>
      <c r="AY267" s="18" t="s">
        <v>117</v>
      </c>
      <c r="BE267" s="231">
        <f>IF(N267="základní",J267,0)</f>
        <v>0</v>
      </c>
      <c r="BF267" s="231">
        <f>IF(N267="snížená",J267,0)</f>
        <v>0</v>
      </c>
      <c r="BG267" s="231">
        <f>IF(N267="zákl. přenesená",J267,0)</f>
        <v>0</v>
      </c>
      <c r="BH267" s="231">
        <f>IF(N267="sníž. přenesená",J267,0)</f>
        <v>0</v>
      </c>
      <c r="BI267" s="231">
        <f>IF(N267="nulová",J267,0)</f>
        <v>0</v>
      </c>
      <c r="BJ267" s="18" t="s">
        <v>81</v>
      </c>
      <c r="BK267" s="231">
        <f>ROUND(I267*H267,2)</f>
        <v>0</v>
      </c>
      <c r="BL267" s="18" t="s">
        <v>123</v>
      </c>
      <c r="BM267" s="230" t="s">
        <v>342</v>
      </c>
    </row>
    <row r="268" s="2" customFormat="1">
      <c r="A268" s="39"/>
      <c r="B268" s="40"/>
      <c r="C268" s="41"/>
      <c r="D268" s="232" t="s">
        <v>125</v>
      </c>
      <c r="E268" s="41"/>
      <c r="F268" s="233" t="s">
        <v>341</v>
      </c>
      <c r="G268" s="41"/>
      <c r="H268" s="41"/>
      <c r="I268" s="234"/>
      <c r="J268" s="41"/>
      <c r="K268" s="41"/>
      <c r="L268" s="45"/>
      <c r="M268" s="235"/>
      <c r="N268" s="236"/>
      <c r="O268" s="92"/>
      <c r="P268" s="92"/>
      <c r="Q268" s="92"/>
      <c r="R268" s="92"/>
      <c r="S268" s="92"/>
      <c r="T268" s="93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8" t="s">
        <v>125</v>
      </c>
      <c r="AU268" s="18" t="s">
        <v>83</v>
      </c>
    </row>
    <row r="269" s="2" customFormat="1" ht="16.5" customHeight="1">
      <c r="A269" s="39"/>
      <c r="B269" s="40"/>
      <c r="C269" s="283" t="s">
        <v>343</v>
      </c>
      <c r="D269" s="283" t="s">
        <v>229</v>
      </c>
      <c r="E269" s="284" t="s">
        <v>344</v>
      </c>
      <c r="F269" s="285" t="s">
        <v>345</v>
      </c>
      <c r="G269" s="286" t="s">
        <v>304</v>
      </c>
      <c r="H269" s="287">
        <v>47</v>
      </c>
      <c r="I269" s="288"/>
      <c r="J269" s="289">
        <f>ROUND(I269*H269,2)</f>
        <v>0</v>
      </c>
      <c r="K269" s="285" t="s">
        <v>131</v>
      </c>
      <c r="L269" s="290"/>
      <c r="M269" s="291" t="s">
        <v>1</v>
      </c>
      <c r="N269" s="292" t="s">
        <v>38</v>
      </c>
      <c r="O269" s="92"/>
      <c r="P269" s="228">
        <f>O269*H269</f>
        <v>0</v>
      </c>
      <c r="Q269" s="228">
        <v>0.00072000000000000005</v>
      </c>
      <c r="R269" s="228">
        <f>Q269*H269</f>
        <v>0.033840000000000002</v>
      </c>
      <c r="S269" s="228">
        <v>0</v>
      </c>
      <c r="T269" s="229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0" t="s">
        <v>177</v>
      </c>
      <c r="AT269" s="230" t="s">
        <v>229</v>
      </c>
      <c r="AU269" s="230" t="s">
        <v>83</v>
      </c>
      <c r="AY269" s="18" t="s">
        <v>117</v>
      </c>
      <c r="BE269" s="231">
        <f>IF(N269="základní",J269,0)</f>
        <v>0</v>
      </c>
      <c r="BF269" s="231">
        <f>IF(N269="snížená",J269,0)</f>
        <v>0</v>
      </c>
      <c r="BG269" s="231">
        <f>IF(N269="zákl. přenesená",J269,0)</f>
        <v>0</v>
      </c>
      <c r="BH269" s="231">
        <f>IF(N269="sníž. přenesená",J269,0)</f>
        <v>0</v>
      </c>
      <c r="BI269" s="231">
        <f>IF(N269="nulová",J269,0)</f>
        <v>0</v>
      </c>
      <c r="BJ269" s="18" t="s">
        <v>81</v>
      </c>
      <c r="BK269" s="231">
        <f>ROUND(I269*H269,2)</f>
        <v>0</v>
      </c>
      <c r="BL269" s="18" t="s">
        <v>123</v>
      </c>
      <c r="BM269" s="230" t="s">
        <v>346</v>
      </c>
    </row>
    <row r="270" s="2" customFormat="1">
      <c r="A270" s="39"/>
      <c r="B270" s="40"/>
      <c r="C270" s="41"/>
      <c r="D270" s="232" t="s">
        <v>125</v>
      </c>
      <c r="E270" s="41"/>
      <c r="F270" s="233" t="s">
        <v>345</v>
      </c>
      <c r="G270" s="41"/>
      <c r="H270" s="41"/>
      <c r="I270" s="234"/>
      <c r="J270" s="41"/>
      <c r="K270" s="41"/>
      <c r="L270" s="45"/>
      <c r="M270" s="235"/>
      <c r="N270" s="236"/>
      <c r="O270" s="92"/>
      <c r="P270" s="92"/>
      <c r="Q270" s="92"/>
      <c r="R270" s="92"/>
      <c r="S270" s="92"/>
      <c r="T270" s="93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18" t="s">
        <v>125</v>
      </c>
      <c r="AU270" s="18" t="s">
        <v>83</v>
      </c>
    </row>
    <row r="271" s="2" customFormat="1" ht="16.5" customHeight="1">
      <c r="A271" s="39"/>
      <c r="B271" s="40"/>
      <c r="C271" s="219" t="s">
        <v>347</v>
      </c>
      <c r="D271" s="219" t="s">
        <v>119</v>
      </c>
      <c r="E271" s="220" t="s">
        <v>348</v>
      </c>
      <c r="F271" s="221" t="s">
        <v>349</v>
      </c>
      <c r="G271" s="222" t="s">
        <v>350</v>
      </c>
      <c r="H271" s="223">
        <v>1</v>
      </c>
      <c r="I271" s="224"/>
      <c r="J271" s="225">
        <f>ROUND(I271*H271,2)</f>
        <v>0</v>
      </c>
      <c r="K271" s="221" t="s">
        <v>1</v>
      </c>
      <c r="L271" s="45"/>
      <c r="M271" s="226" t="s">
        <v>1</v>
      </c>
      <c r="N271" s="227" t="s">
        <v>38</v>
      </c>
      <c r="O271" s="92"/>
      <c r="P271" s="228">
        <f>O271*H271</f>
        <v>0</v>
      </c>
      <c r="Q271" s="228">
        <v>0</v>
      </c>
      <c r="R271" s="228">
        <f>Q271*H271</f>
        <v>0</v>
      </c>
      <c r="S271" s="228">
        <v>0</v>
      </c>
      <c r="T271" s="22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0" t="s">
        <v>123</v>
      </c>
      <c r="AT271" s="230" t="s">
        <v>119</v>
      </c>
      <c r="AU271" s="230" t="s">
        <v>83</v>
      </c>
      <c r="AY271" s="18" t="s">
        <v>117</v>
      </c>
      <c r="BE271" s="231">
        <f>IF(N271="základní",J271,0)</f>
        <v>0</v>
      </c>
      <c r="BF271" s="231">
        <f>IF(N271="snížená",J271,0)</f>
        <v>0</v>
      </c>
      <c r="BG271" s="231">
        <f>IF(N271="zákl. přenesená",J271,0)</f>
        <v>0</v>
      </c>
      <c r="BH271" s="231">
        <f>IF(N271="sníž. přenesená",J271,0)</f>
        <v>0</v>
      </c>
      <c r="BI271" s="231">
        <f>IF(N271="nulová",J271,0)</f>
        <v>0</v>
      </c>
      <c r="BJ271" s="18" t="s">
        <v>81</v>
      </c>
      <c r="BK271" s="231">
        <f>ROUND(I271*H271,2)</f>
        <v>0</v>
      </c>
      <c r="BL271" s="18" t="s">
        <v>123</v>
      </c>
      <c r="BM271" s="230" t="s">
        <v>351</v>
      </c>
    </row>
    <row r="272" s="2" customFormat="1">
      <c r="A272" s="39"/>
      <c r="B272" s="40"/>
      <c r="C272" s="41"/>
      <c r="D272" s="232" t="s">
        <v>125</v>
      </c>
      <c r="E272" s="41"/>
      <c r="F272" s="233" t="s">
        <v>349</v>
      </c>
      <c r="G272" s="41"/>
      <c r="H272" s="41"/>
      <c r="I272" s="234"/>
      <c r="J272" s="41"/>
      <c r="K272" s="41"/>
      <c r="L272" s="45"/>
      <c r="M272" s="235"/>
      <c r="N272" s="236"/>
      <c r="O272" s="92"/>
      <c r="P272" s="92"/>
      <c r="Q272" s="92"/>
      <c r="R272" s="92"/>
      <c r="S272" s="92"/>
      <c r="T272" s="93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125</v>
      </c>
      <c r="AU272" s="18" t="s">
        <v>83</v>
      </c>
    </row>
    <row r="273" s="2" customFormat="1">
      <c r="A273" s="39"/>
      <c r="B273" s="40"/>
      <c r="C273" s="41"/>
      <c r="D273" s="232" t="s">
        <v>126</v>
      </c>
      <c r="E273" s="41"/>
      <c r="F273" s="237" t="s">
        <v>352</v>
      </c>
      <c r="G273" s="41"/>
      <c r="H273" s="41"/>
      <c r="I273" s="234"/>
      <c r="J273" s="41"/>
      <c r="K273" s="41"/>
      <c r="L273" s="45"/>
      <c r="M273" s="235"/>
      <c r="N273" s="236"/>
      <c r="O273" s="92"/>
      <c r="P273" s="92"/>
      <c r="Q273" s="92"/>
      <c r="R273" s="92"/>
      <c r="S273" s="92"/>
      <c r="T273" s="93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T273" s="18" t="s">
        <v>126</v>
      </c>
      <c r="AU273" s="18" t="s">
        <v>83</v>
      </c>
    </row>
    <row r="274" s="2" customFormat="1" ht="21.75" customHeight="1">
      <c r="A274" s="39"/>
      <c r="B274" s="40"/>
      <c r="C274" s="219" t="s">
        <v>353</v>
      </c>
      <c r="D274" s="219" t="s">
        <v>119</v>
      </c>
      <c r="E274" s="220" t="s">
        <v>354</v>
      </c>
      <c r="F274" s="221" t="s">
        <v>355</v>
      </c>
      <c r="G274" s="222" t="s">
        <v>304</v>
      </c>
      <c r="H274" s="223">
        <v>1</v>
      </c>
      <c r="I274" s="224"/>
      <c r="J274" s="225">
        <f>ROUND(I274*H274,2)</f>
        <v>0</v>
      </c>
      <c r="K274" s="221" t="s">
        <v>131</v>
      </c>
      <c r="L274" s="45"/>
      <c r="M274" s="226" t="s">
        <v>1</v>
      </c>
      <c r="N274" s="227" t="s">
        <v>38</v>
      </c>
      <c r="O274" s="92"/>
      <c r="P274" s="228">
        <f>O274*H274</f>
        <v>0</v>
      </c>
      <c r="Q274" s="228">
        <v>0.0016199999999999999</v>
      </c>
      <c r="R274" s="228">
        <f>Q274*H274</f>
        <v>0.0016199999999999999</v>
      </c>
      <c r="S274" s="228">
        <v>0</v>
      </c>
      <c r="T274" s="229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0" t="s">
        <v>123</v>
      </c>
      <c r="AT274" s="230" t="s">
        <v>119</v>
      </c>
      <c r="AU274" s="230" t="s">
        <v>83</v>
      </c>
      <c r="AY274" s="18" t="s">
        <v>117</v>
      </c>
      <c r="BE274" s="231">
        <f>IF(N274="základní",J274,0)</f>
        <v>0</v>
      </c>
      <c r="BF274" s="231">
        <f>IF(N274="snížená",J274,0)</f>
        <v>0</v>
      </c>
      <c r="BG274" s="231">
        <f>IF(N274="zákl. přenesená",J274,0)</f>
        <v>0</v>
      </c>
      <c r="BH274" s="231">
        <f>IF(N274="sníž. přenesená",J274,0)</f>
        <v>0</v>
      </c>
      <c r="BI274" s="231">
        <f>IF(N274="nulová",J274,0)</f>
        <v>0</v>
      </c>
      <c r="BJ274" s="18" t="s">
        <v>81</v>
      </c>
      <c r="BK274" s="231">
        <f>ROUND(I274*H274,2)</f>
        <v>0</v>
      </c>
      <c r="BL274" s="18" t="s">
        <v>123</v>
      </c>
      <c r="BM274" s="230" t="s">
        <v>356</v>
      </c>
    </row>
    <row r="275" s="2" customFormat="1">
      <c r="A275" s="39"/>
      <c r="B275" s="40"/>
      <c r="C275" s="41"/>
      <c r="D275" s="232" t="s">
        <v>125</v>
      </c>
      <c r="E275" s="41"/>
      <c r="F275" s="233" t="s">
        <v>357</v>
      </c>
      <c r="G275" s="41"/>
      <c r="H275" s="41"/>
      <c r="I275" s="234"/>
      <c r="J275" s="41"/>
      <c r="K275" s="41"/>
      <c r="L275" s="45"/>
      <c r="M275" s="235"/>
      <c r="N275" s="236"/>
      <c r="O275" s="92"/>
      <c r="P275" s="92"/>
      <c r="Q275" s="92"/>
      <c r="R275" s="92"/>
      <c r="S275" s="92"/>
      <c r="T275" s="93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125</v>
      </c>
      <c r="AU275" s="18" t="s">
        <v>83</v>
      </c>
    </row>
    <row r="276" s="2" customFormat="1">
      <c r="A276" s="39"/>
      <c r="B276" s="40"/>
      <c r="C276" s="41"/>
      <c r="D276" s="238" t="s">
        <v>134</v>
      </c>
      <c r="E276" s="41"/>
      <c r="F276" s="239" t="s">
        <v>358</v>
      </c>
      <c r="G276" s="41"/>
      <c r="H276" s="41"/>
      <c r="I276" s="234"/>
      <c r="J276" s="41"/>
      <c r="K276" s="41"/>
      <c r="L276" s="45"/>
      <c r="M276" s="235"/>
      <c r="N276" s="236"/>
      <c r="O276" s="92"/>
      <c r="P276" s="92"/>
      <c r="Q276" s="92"/>
      <c r="R276" s="92"/>
      <c r="S276" s="92"/>
      <c r="T276" s="93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18" t="s">
        <v>134</v>
      </c>
      <c r="AU276" s="18" t="s">
        <v>83</v>
      </c>
    </row>
    <row r="277" s="2" customFormat="1" ht="24.15" customHeight="1">
      <c r="A277" s="39"/>
      <c r="B277" s="40"/>
      <c r="C277" s="283" t="s">
        <v>359</v>
      </c>
      <c r="D277" s="283" t="s">
        <v>229</v>
      </c>
      <c r="E277" s="284" t="s">
        <v>360</v>
      </c>
      <c r="F277" s="285" t="s">
        <v>361</v>
      </c>
      <c r="G277" s="286" t="s">
        <v>304</v>
      </c>
      <c r="H277" s="287">
        <v>1</v>
      </c>
      <c r="I277" s="288"/>
      <c r="J277" s="289">
        <f>ROUND(I277*H277,2)</f>
        <v>0</v>
      </c>
      <c r="K277" s="285" t="s">
        <v>131</v>
      </c>
      <c r="L277" s="290"/>
      <c r="M277" s="291" t="s">
        <v>1</v>
      </c>
      <c r="N277" s="292" t="s">
        <v>38</v>
      </c>
      <c r="O277" s="92"/>
      <c r="P277" s="228">
        <f>O277*H277</f>
        <v>0</v>
      </c>
      <c r="Q277" s="228">
        <v>0.017999999999999999</v>
      </c>
      <c r="R277" s="228">
        <f>Q277*H277</f>
        <v>0.017999999999999999</v>
      </c>
      <c r="S277" s="228">
        <v>0</v>
      </c>
      <c r="T277" s="229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0" t="s">
        <v>177</v>
      </c>
      <c r="AT277" s="230" t="s">
        <v>229</v>
      </c>
      <c r="AU277" s="230" t="s">
        <v>83</v>
      </c>
      <c r="AY277" s="18" t="s">
        <v>117</v>
      </c>
      <c r="BE277" s="231">
        <f>IF(N277="základní",J277,0)</f>
        <v>0</v>
      </c>
      <c r="BF277" s="231">
        <f>IF(N277="snížená",J277,0)</f>
        <v>0</v>
      </c>
      <c r="BG277" s="231">
        <f>IF(N277="zákl. přenesená",J277,0)</f>
        <v>0</v>
      </c>
      <c r="BH277" s="231">
        <f>IF(N277="sníž. přenesená",J277,0)</f>
        <v>0</v>
      </c>
      <c r="BI277" s="231">
        <f>IF(N277="nulová",J277,0)</f>
        <v>0</v>
      </c>
      <c r="BJ277" s="18" t="s">
        <v>81</v>
      </c>
      <c r="BK277" s="231">
        <f>ROUND(I277*H277,2)</f>
        <v>0</v>
      </c>
      <c r="BL277" s="18" t="s">
        <v>123</v>
      </c>
      <c r="BM277" s="230" t="s">
        <v>362</v>
      </c>
    </row>
    <row r="278" s="2" customFormat="1">
      <c r="A278" s="39"/>
      <c r="B278" s="40"/>
      <c r="C278" s="41"/>
      <c r="D278" s="232" t="s">
        <v>125</v>
      </c>
      <c r="E278" s="41"/>
      <c r="F278" s="233" t="s">
        <v>361</v>
      </c>
      <c r="G278" s="41"/>
      <c r="H278" s="41"/>
      <c r="I278" s="234"/>
      <c r="J278" s="41"/>
      <c r="K278" s="41"/>
      <c r="L278" s="45"/>
      <c r="M278" s="235"/>
      <c r="N278" s="236"/>
      <c r="O278" s="92"/>
      <c r="P278" s="92"/>
      <c r="Q278" s="92"/>
      <c r="R278" s="92"/>
      <c r="S278" s="92"/>
      <c r="T278" s="93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18" t="s">
        <v>125</v>
      </c>
      <c r="AU278" s="18" t="s">
        <v>83</v>
      </c>
    </row>
    <row r="279" s="2" customFormat="1" ht="24.15" customHeight="1">
      <c r="A279" s="39"/>
      <c r="B279" s="40"/>
      <c r="C279" s="283" t="s">
        <v>363</v>
      </c>
      <c r="D279" s="283" t="s">
        <v>229</v>
      </c>
      <c r="E279" s="284" t="s">
        <v>364</v>
      </c>
      <c r="F279" s="285" t="s">
        <v>365</v>
      </c>
      <c r="G279" s="286" t="s">
        <v>304</v>
      </c>
      <c r="H279" s="287">
        <v>1</v>
      </c>
      <c r="I279" s="288"/>
      <c r="J279" s="289">
        <f>ROUND(I279*H279,2)</f>
        <v>0</v>
      </c>
      <c r="K279" s="285" t="s">
        <v>131</v>
      </c>
      <c r="L279" s="290"/>
      <c r="M279" s="291" t="s">
        <v>1</v>
      </c>
      <c r="N279" s="292" t="s">
        <v>38</v>
      </c>
      <c r="O279" s="92"/>
      <c r="P279" s="228">
        <f>O279*H279</f>
        <v>0</v>
      </c>
      <c r="Q279" s="228">
        <v>0.0065399999999999998</v>
      </c>
      <c r="R279" s="228">
        <f>Q279*H279</f>
        <v>0.0065399999999999998</v>
      </c>
      <c r="S279" s="228">
        <v>0</v>
      </c>
      <c r="T279" s="229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0" t="s">
        <v>177</v>
      </c>
      <c r="AT279" s="230" t="s">
        <v>229</v>
      </c>
      <c r="AU279" s="230" t="s">
        <v>83</v>
      </c>
      <c r="AY279" s="18" t="s">
        <v>117</v>
      </c>
      <c r="BE279" s="231">
        <f>IF(N279="základní",J279,0)</f>
        <v>0</v>
      </c>
      <c r="BF279" s="231">
        <f>IF(N279="snížená",J279,0)</f>
        <v>0</v>
      </c>
      <c r="BG279" s="231">
        <f>IF(N279="zákl. přenesená",J279,0)</f>
        <v>0</v>
      </c>
      <c r="BH279" s="231">
        <f>IF(N279="sníž. přenesená",J279,0)</f>
        <v>0</v>
      </c>
      <c r="BI279" s="231">
        <f>IF(N279="nulová",J279,0)</f>
        <v>0</v>
      </c>
      <c r="BJ279" s="18" t="s">
        <v>81</v>
      </c>
      <c r="BK279" s="231">
        <f>ROUND(I279*H279,2)</f>
        <v>0</v>
      </c>
      <c r="BL279" s="18" t="s">
        <v>123</v>
      </c>
      <c r="BM279" s="230" t="s">
        <v>366</v>
      </c>
    </row>
    <row r="280" s="2" customFormat="1">
      <c r="A280" s="39"/>
      <c r="B280" s="40"/>
      <c r="C280" s="41"/>
      <c r="D280" s="232" t="s">
        <v>125</v>
      </c>
      <c r="E280" s="41"/>
      <c r="F280" s="233" t="s">
        <v>365</v>
      </c>
      <c r="G280" s="41"/>
      <c r="H280" s="41"/>
      <c r="I280" s="234"/>
      <c r="J280" s="41"/>
      <c r="K280" s="41"/>
      <c r="L280" s="45"/>
      <c r="M280" s="235"/>
      <c r="N280" s="236"/>
      <c r="O280" s="92"/>
      <c r="P280" s="92"/>
      <c r="Q280" s="92"/>
      <c r="R280" s="92"/>
      <c r="S280" s="92"/>
      <c r="T280" s="93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125</v>
      </c>
      <c r="AU280" s="18" t="s">
        <v>83</v>
      </c>
    </row>
    <row r="281" s="2" customFormat="1" ht="24.15" customHeight="1">
      <c r="A281" s="39"/>
      <c r="B281" s="40"/>
      <c r="C281" s="219" t="s">
        <v>367</v>
      </c>
      <c r="D281" s="219" t="s">
        <v>119</v>
      </c>
      <c r="E281" s="220" t="s">
        <v>368</v>
      </c>
      <c r="F281" s="221" t="s">
        <v>369</v>
      </c>
      <c r="G281" s="222" t="s">
        <v>304</v>
      </c>
      <c r="H281" s="223">
        <v>1</v>
      </c>
      <c r="I281" s="224"/>
      <c r="J281" s="225">
        <f>ROUND(I281*H281,2)</f>
        <v>0</v>
      </c>
      <c r="K281" s="221" t="s">
        <v>131</v>
      </c>
      <c r="L281" s="45"/>
      <c r="M281" s="226" t="s">
        <v>1</v>
      </c>
      <c r="N281" s="227" t="s">
        <v>38</v>
      </c>
      <c r="O281" s="92"/>
      <c r="P281" s="228">
        <f>O281*H281</f>
        <v>0</v>
      </c>
      <c r="Q281" s="228">
        <v>0.0017600000000000001</v>
      </c>
      <c r="R281" s="228">
        <f>Q281*H281</f>
        <v>0.0017600000000000001</v>
      </c>
      <c r="S281" s="228">
        <v>0</v>
      </c>
      <c r="T281" s="229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0" t="s">
        <v>123</v>
      </c>
      <c r="AT281" s="230" t="s">
        <v>119</v>
      </c>
      <c r="AU281" s="230" t="s">
        <v>83</v>
      </c>
      <c r="AY281" s="18" t="s">
        <v>117</v>
      </c>
      <c r="BE281" s="231">
        <f>IF(N281="základní",J281,0)</f>
        <v>0</v>
      </c>
      <c r="BF281" s="231">
        <f>IF(N281="snížená",J281,0)</f>
        <v>0</v>
      </c>
      <c r="BG281" s="231">
        <f>IF(N281="zákl. přenesená",J281,0)</f>
        <v>0</v>
      </c>
      <c r="BH281" s="231">
        <f>IF(N281="sníž. přenesená",J281,0)</f>
        <v>0</v>
      </c>
      <c r="BI281" s="231">
        <f>IF(N281="nulová",J281,0)</f>
        <v>0</v>
      </c>
      <c r="BJ281" s="18" t="s">
        <v>81</v>
      </c>
      <c r="BK281" s="231">
        <f>ROUND(I281*H281,2)</f>
        <v>0</v>
      </c>
      <c r="BL281" s="18" t="s">
        <v>123</v>
      </c>
      <c r="BM281" s="230" t="s">
        <v>370</v>
      </c>
    </row>
    <row r="282" s="2" customFormat="1">
      <c r="A282" s="39"/>
      <c r="B282" s="40"/>
      <c r="C282" s="41"/>
      <c r="D282" s="232" t="s">
        <v>125</v>
      </c>
      <c r="E282" s="41"/>
      <c r="F282" s="233" t="s">
        <v>371</v>
      </c>
      <c r="G282" s="41"/>
      <c r="H282" s="41"/>
      <c r="I282" s="234"/>
      <c r="J282" s="41"/>
      <c r="K282" s="41"/>
      <c r="L282" s="45"/>
      <c r="M282" s="235"/>
      <c r="N282" s="236"/>
      <c r="O282" s="92"/>
      <c r="P282" s="92"/>
      <c r="Q282" s="92"/>
      <c r="R282" s="92"/>
      <c r="S282" s="92"/>
      <c r="T282" s="93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18" t="s">
        <v>125</v>
      </c>
      <c r="AU282" s="18" t="s">
        <v>83</v>
      </c>
    </row>
    <row r="283" s="2" customFormat="1">
      <c r="A283" s="39"/>
      <c r="B283" s="40"/>
      <c r="C283" s="41"/>
      <c r="D283" s="238" t="s">
        <v>134</v>
      </c>
      <c r="E283" s="41"/>
      <c r="F283" s="239" t="s">
        <v>372</v>
      </c>
      <c r="G283" s="41"/>
      <c r="H283" s="41"/>
      <c r="I283" s="234"/>
      <c r="J283" s="41"/>
      <c r="K283" s="41"/>
      <c r="L283" s="45"/>
      <c r="M283" s="235"/>
      <c r="N283" s="236"/>
      <c r="O283" s="92"/>
      <c r="P283" s="92"/>
      <c r="Q283" s="92"/>
      <c r="R283" s="92"/>
      <c r="S283" s="92"/>
      <c r="T283" s="93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18" t="s">
        <v>134</v>
      </c>
      <c r="AU283" s="18" t="s">
        <v>83</v>
      </c>
    </row>
    <row r="284" s="2" customFormat="1" ht="24.15" customHeight="1">
      <c r="A284" s="39"/>
      <c r="B284" s="40"/>
      <c r="C284" s="283" t="s">
        <v>373</v>
      </c>
      <c r="D284" s="283" t="s">
        <v>229</v>
      </c>
      <c r="E284" s="284" t="s">
        <v>374</v>
      </c>
      <c r="F284" s="285" t="s">
        <v>375</v>
      </c>
      <c r="G284" s="286" t="s">
        <v>304</v>
      </c>
      <c r="H284" s="287">
        <v>1</v>
      </c>
      <c r="I284" s="288"/>
      <c r="J284" s="289">
        <f>ROUND(I284*H284,2)</f>
        <v>0</v>
      </c>
      <c r="K284" s="285" t="s">
        <v>131</v>
      </c>
      <c r="L284" s="290"/>
      <c r="M284" s="291" t="s">
        <v>1</v>
      </c>
      <c r="N284" s="292" t="s">
        <v>38</v>
      </c>
      <c r="O284" s="92"/>
      <c r="P284" s="228">
        <f>O284*H284</f>
        <v>0</v>
      </c>
      <c r="Q284" s="228">
        <v>0.0080000000000000002</v>
      </c>
      <c r="R284" s="228">
        <f>Q284*H284</f>
        <v>0.0080000000000000002</v>
      </c>
      <c r="S284" s="228">
        <v>0</v>
      </c>
      <c r="T284" s="229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0" t="s">
        <v>177</v>
      </c>
      <c r="AT284" s="230" t="s">
        <v>229</v>
      </c>
      <c r="AU284" s="230" t="s">
        <v>83</v>
      </c>
      <c r="AY284" s="18" t="s">
        <v>117</v>
      </c>
      <c r="BE284" s="231">
        <f>IF(N284="základní",J284,0)</f>
        <v>0</v>
      </c>
      <c r="BF284" s="231">
        <f>IF(N284="snížená",J284,0)</f>
        <v>0</v>
      </c>
      <c r="BG284" s="231">
        <f>IF(N284="zákl. přenesená",J284,0)</f>
        <v>0</v>
      </c>
      <c r="BH284" s="231">
        <f>IF(N284="sníž. přenesená",J284,0)</f>
        <v>0</v>
      </c>
      <c r="BI284" s="231">
        <f>IF(N284="nulová",J284,0)</f>
        <v>0</v>
      </c>
      <c r="BJ284" s="18" t="s">
        <v>81</v>
      </c>
      <c r="BK284" s="231">
        <f>ROUND(I284*H284,2)</f>
        <v>0</v>
      </c>
      <c r="BL284" s="18" t="s">
        <v>123</v>
      </c>
      <c r="BM284" s="230" t="s">
        <v>376</v>
      </c>
    </row>
    <row r="285" s="2" customFormat="1">
      <c r="A285" s="39"/>
      <c r="B285" s="40"/>
      <c r="C285" s="41"/>
      <c r="D285" s="232" t="s">
        <v>125</v>
      </c>
      <c r="E285" s="41"/>
      <c r="F285" s="233" t="s">
        <v>375</v>
      </c>
      <c r="G285" s="41"/>
      <c r="H285" s="41"/>
      <c r="I285" s="234"/>
      <c r="J285" s="41"/>
      <c r="K285" s="41"/>
      <c r="L285" s="45"/>
      <c r="M285" s="235"/>
      <c r="N285" s="236"/>
      <c r="O285" s="92"/>
      <c r="P285" s="92"/>
      <c r="Q285" s="92"/>
      <c r="R285" s="92"/>
      <c r="S285" s="92"/>
      <c r="T285" s="93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T285" s="18" t="s">
        <v>125</v>
      </c>
      <c r="AU285" s="18" t="s">
        <v>83</v>
      </c>
    </row>
    <row r="286" s="2" customFormat="1" ht="21.75" customHeight="1">
      <c r="A286" s="39"/>
      <c r="B286" s="40"/>
      <c r="C286" s="219" t="s">
        <v>377</v>
      </c>
      <c r="D286" s="219" t="s">
        <v>119</v>
      </c>
      <c r="E286" s="220" t="s">
        <v>378</v>
      </c>
      <c r="F286" s="221" t="s">
        <v>379</v>
      </c>
      <c r="G286" s="222" t="s">
        <v>304</v>
      </c>
      <c r="H286" s="223">
        <v>3</v>
      </c>
      <c r="I286" s="224"/>
      <c r="J286" s="225">
        <f>ROUND(I286*H286,2)</f>
        <v>0</v>
      </c>
      <c r="K286" s="221" t="s">
        <v>131</v>
      </c>
      <c r="L286" s="45"/>
      <c r="M286" s="226" t="s">
        <v>1</v>
      </c>
      <c r="N286" s="227" t="s">
        <v>38</v>
      </c>
      <c r="O286" s="92"/>
      <c r="P286" s="228">
        <f>O286*H286</f>
        <v>0</v>
      </c>
      <c r="Q286" s="228">
        <v>0.00165</v>
      </c>
      <c r="R286" s="228">
        <f>Q286*H286</f>
        <v>0.0049499999999999995</v>
      </c>
      <c r="S286" s="228">
        <v>0</v>
      </c>
      <c r="T286" s="229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0" t="s">
        <v>123</v>
      </c>
      <c r="AT286" s="230" t="s">
        <v>119</v>
      </c>
      <c r="AU286" s="230" t="s">
        <v>83</v>
      </c>
      <c r="AY286" s="18" t="s">
        <v>117</v>
      </c>
      <c r="BE286" s="231">
        <f>IF(N286="základní",J286,0)</f>
        <v>0</v>
      </c>
      <c r="BF286" s="231">
        <f>IF(N286="snížená",J286,0)</f>
        <v>0</v>
      </c>
      <c r="BG286" s="231">
        <f>IF(N286="zákl. přenesená",J286,0)</f>
        <v>0</v>
      </c>
      <c r="BH286" s="231">
        <f>IF(N286="sníž. přenesená",J286,0)</f>
        <v>0</v>
      </c>
      <c r="BI286" s="231">
        <f>IF(N286="nulová",J286,0)</f>
        <v>0</v>
      </c>
      <c r="BJ286" s="18" t="s">
        <v>81</v>
      </c>
      <c r="BK286" s="231">
        <f>ROUND(I286*H286,2)</f>
        <v>0</v>
      </c>
      <c r="BL286" s="18" t="s">
        <v>123</v>
      </c>
      <c r="BM286" s="230" t="s">
        <v>380</v>
      </c>
    </row>
    <row r="287" s="2" customFormat="1">
      <c r="A287" s="39"/>
      <c r="B287" s="40"/>
      <c r="C287" s="41"/>
      <c r="D287" s="232" t="s">
        <v>125</v>
      </c>
      <c r="E287" s="41"/>
      <c r="F287" s="233" t="s">
        <v>381</v>
      </c>
      <c r="G287" s="41"/>
      <c r="H287" s="41"/>
      <c r="I287" s="234"/>
      <c r="J287" s="41"/>
      <c r="K287" s="41"/>
      <c r="L287" s="45"/>
      <c r="M287" s="235"/>
      <c r="N287" s="236"/>
      <c r="O287" s="92"/>
      <c r="P287" s="92"/>
      <c r="Q287" s="92"/>
      <c r="R287" s="92"/>
      <c r="S287" s="92"/>
      <c r="T287" s="93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18" t="s">
        <v>125</v>
      </c>
      <c r="AU287" s="18" t="s">
        <v>83</v>
      </c>
    </row>
    <row r="288" s="2" customFormat="1">
      <c r="A288" s="39"/>
      <c r="B288" s="40"/>
      <c r="C288" s="41"/>
      <c r="D288" s="238" t="s">
        <v>134</v>
      </c>
      <c r="E288" s="41"/>
      <c r="F288" s="239" t="s">
        <v>382</v>
      </c>
      <c r="G288" s="41"/>
      <c r="H288" s="41"/>
      <c r="I288" s="234"/>
      <c r="J288" s="41"/>
      <c r="K288" s="41"/>
      <c r="L288" s="45"/>
      <c r="M288" s="235"/>
      <c r="N288" s="236"/>
      <c r="O288" s="92"/>
      <c r="P288" s="92"/>
      <c r="Q288" s="92"/>
      <c r="R288" s="92"/>
      <c r="S288" s="92"/>
      <c r="T288" s="93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18" t="s">
        <v>134</v>
      </c>
      <c r="AU288" s="18" t="s">
        <v>83</v>
      </c>
    </row>
    <row r="289" s="2" customFormat="1" ht="24.15" customHeight="1">
      <c r="A289" s="39"/>
      <c r="B289" s="40"/>
      <c r="C289" s="283" t="s">
        <v>383</v>
      </c>
      <c r="D289" s="283" t="s">
        <v>229</v>
      </c>
      <c r="E289" s="284" t="s">
        <v>384</v>
      </c>
      <c r="F289" s="285" t="s">
        <v>385</v>
      </c>
      <c r="G289" s="286" t="s">
        <v>304</v>
      </c>
      <c r="H289" s="287">
        <v>3</v>
      </c>
      <c r="I289" s="288"/>
      <c r="J289" s="289">
        <f>ROUND(I289*H289,2)</f>
        <v>0</v>
      </c>
      <c r="K289" s="285" t="s">
        <v>131</v>
      </c>
      <c r="L289" s="290"/>
      <c r="M289" s="291" t="s">
        <v>1</v>
      </c>
      <c r="N289" s="292" t="s">
        <v>38</v>
      </c>
      <c r="O289" s="92"/>
      <c r="P289" s="228">
        <f>O289*H289</f>
        <v>0</v>
      </c>
      <c r="Q289" s="228">
        <v>0.023</v>
      </c>
      <c r="R289" s="228">
        <f>Q289*H289</f>
        <v>0.069000000000000006</v>
      </c>
      <c r="S289" s="228">
        <v>0</v>
      </c>
      <c r="T289" s="229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0" t="s">
        <v>177</v>
      </c>
      <c r="AT289" s="230" t="s">
        <v>229</v>
      </c>
      <c r="AU289" s="230" t="s">
        <v>83</v>
      </c>
      <c r="AY289" s="18" t="s">
        <v>117</v>
      </c>
      <c r="BE289" s="231">
        <f>IF(N289="základní",J289,0)</f>
        <v>0</v>
      </c>
      <c r="BF289" s="231">
        <f>IF(N289="snížená",J289,0)</f>
        <v>0</v>
      </c>
      <c r="BG289" s="231">
        <f>IF(N289="zákl. přenesená",J289,0)</f>
        <v>0</v>
      </c>
      <c r="BH289" s="231">
        <f>IF(N289="sníž. přenesená",J289,0)</f>
        <v>0</v>
      </c>
      <c r="BI289" s="231">
        <f>IF(N289="nulová",J289,0)</f>
        <v>0</v>
      </c>
      <c r="BJ289" s="18" t="s">
        <v>81</v>
      </c>
      <c r="BK289" s="231">
        <f>ROUND(I289*H289,2)</f>
        <v>0</v>
      </c>
      <c r="BL289" s="18" t="s">
        <v>123</v>
      </c>
      <c r="BM289" s="230" t="s">
        <v>386</v>
      </c>
    </row>
    <row r="290" s="2" customFormat="1">
      <c r="A290" s="39"/>
      <c r="B290" s="40"/>
      <c r="C290" s="41"/>
      <c r="D290" s="232" t="s">
        <v>125</v>
      </c>
      <c r="E290" s="41"/>
      <c r="F290" s="233" t="s">
        <v>385</v>
      </c>
      <c r="G290" s="41"/>
      <c r="H290" s="41"/>
      <c r="I290" s="234"/>
      <c r="J290" s="41"/>
      <c r="K290" s="41"/>
      <c r="L290" s="45"/>
      <c r="M290" s="235"/>
      <c r="N290" s="236"/>
      <c r="O290" s="92"/>
      <c r="P290" s="92"/>
      <c r="Q290" s="92"/>
      <c r="R290" s="92"/>
      <c r="S290" s="92"/>
      <c r="T290" s="93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8" t="s">
        <v>125</v>
      </c>
      <c r="AU290" s="18" t="s">
        <v>83</v>
      </c>
    </row>
    <row r="291" s="2" customFormat="1" ht="24.15" customHeight="1">
      <c r="A291" s="39"/>
      <c r="B291" s="40"/>
      <c r="C291" s="283" t="s">
        <v>387</v>
      </c>
      <c r="D291" s="283" t="s">
        <v>229</v>
      </c>
      <c r="E291" s="284" t="s">
        <v>388</v>
      </c>
      <c r="F291" s="285" t="s">
        <v>389</v>
      </c>
      <c r="G291" s="286" t="s">
        <v>304</v>
      </c>
      <c r="H291" s="287">
        <v>3</v>
      </c>
      <c r="I291" s="288"/>
      <c r="J291" s="289">
        <f>ROUND(I291*H291,2)</f>
        <v>0</v>
      </c>
      <c r="K291" s="285" t="s">
        <v>131</v>
      </c>
      <c r="L291" s="290"/>
      <c r="M291" s="291" t="s">
        <v>1</v>
      </c>
      <c r="N291" s="292" t="s">
        <v>38</v>
      </c>
      <c r="O291" s="92"/>
      <c r="P291" s="228">
        <f>O291*H291</f>
        <v>0</v>
      </c>
      <c r="Q291" s="228">
        <v>0.0065399999999999998</v>
      </c>
      <c r="R291" s="228">
        <f>Q291*H291</f>
        <v>0.019619999999999999</v>
      </c>
      <c r="S291" s="228">
        <v>0</v>
      </c>
      <c r="T291" s="229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0" t="s">
        <v>177</v>
      </c>
      <c r="AT291" s="230" t="s">
        <v>229</v>
      </c>
      <c r="AU291" s="230" t="s">
        <v>83</v>
      </c>
      <c r="AY291" s="18" t="s">
        <v>117</v>
      </c>
      <c r="BE291" s="231">
        <f>IF(N291="základní",J291,0)</f>
        <v>0</v>
      </c>
      <c r="BF291" s="231">
        <f>IF(N291="snížená",J291,0)</f>
        <v>0</v>
      </c>
      <c r="BG291" s="231">
        <f>IF(N291="zákl. přenesená",J291,0)</f>
        <v>0</v>
      </c>
      <c r="BH291" s="231">
        <f>IF(N291="sníž. přenesená",J291,0)</f>
        <v>0</v>
      </c>
      <c r="BI291" s="231">
        <f>IF(N291="nulová",J291,0)</f>
        <v>0</v>
      </c>
      <c r="BJ291" s="18" t="s">
        <v>81</v>
      </c>
      <c r="BK291" s="231">
        <f>ROUND(I291*H291,2)</f>
        <v>0</v>
      </c>
      <c r="BL291" s="18" t="s">
        <v>123</v>
      </c>
      <c r="BM291" s="230" t="s">
        <v>390</v>
      </c>
    </row>
    <row r="292" s="2" customFormat="1">
      <c r="A292" s="39"/>
      <c r="B292" s="40"/>
      <c r="C292" s="41"/>
      <c r="D292" s="232" t="s">
        <v>125</v>
      </c>
      <c r="E292" s="41"/>
      <c r="F292" s="233" t="s">
        <v>389</v>
      </c>
      <c r="G292" s="41"/>
      <c r="H292" s="41"/>
      <c r="I292" s="234"/>
      <c r="J292" s="41"/>
      <c r="K292" s="41"/>
      <c r="L292" s="45"/>
      <c r="M292" s="235"/>
      <c r="N292" s="236"/>
      <c r="O292" s="92"/>
      <c r="P292" s="92"/>
      <c r="Q292" s="92"/>
      <c r="R292" s="92"/>
      <c r="S292" s="92"/>
      <c r="T292" s="93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125</v>
      </c>
      <c r="AU292" s="18" t="s">
        <v>83</v>
      </c>
    </row>
    <row r="293" s="2" customFormat="1" ht="24.15" customHeight="1">
      <c r="A293" s="39"/>
      <c r="B293" s="40"/>
      <c r="C293" s="219" t="s">
        <v>391</v>
      </c>
      <c r="D293" s="219" t="s">
        <v>119</v>
      </c>
      <c r="E293" s="220" t="s">
        <v>392</v>
      </c>
      <c r="F293" s="221" t="s">
        <v>393</v>
      </c>
      <c r="G293" s="222" t="s">
        <v>304</v>
      </c>
      <c r="H293" s="223">
        <v>2</v>
      </c>
      <c r="I293" s="224"/>
      <c r="J293" s="225">
        <f>ROUND(I293*H293,2)</f>
        <v>0</v>
      </c>
      <c r="K293" s="221" t="s">
        <v>131</v>
      </c>
      <c r="L293" s="45"/>
      <c r="M293" s="226" t="s">
        <v>1</v>
      </c>
      <c r="N293" s="227" t="s">
        <v>38</v>
      </c>
      <c r="O293" s="92"/>
      <c r="P293" s="228">
        <f>O293*H293</f>
        <v>0</v>
      </c>
      <c r="Q293" s="228">
        <v>0.00165</v>
      </c>
      <c r="R293" s="228">
        <f>Q293*H293</f>
        <v>0.0033</v>
      </c>
      <c r="S293" s="228">
        <v>0</v>
      </c>
      <c r="T293" s="229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0" t="s">
        <v>123</v>
      </c>
      <c r="AT293" s="230" t="s">
        <v>119</v>
      </c>
      <c r="AU293" s="230" t="s">
        <v>83</v>
      </c>
      <c r="AY293" s="18" t="s">
        <v>117</v>
      </c>
      <c r="BE293" s="231">
        <f>IF(N293="základní",J293,0)</f>
        <v>0</v>
      </c>
      <c r="BF293" s="231">
        <f>IF(N293="snížená",J293,0)</f>
        <v>0</v>
      </c>
      <c r="BG293" s="231">
        <f>IF(N293="zákl. přenesená",J293,0)</f>
        <v>0</v>
      </c>
      <c r="BH293" s="231">
        <f>IF(N293="sníž. přenesená",J293,0)</f>
        <v>0</v>
      </c>
      <c r="BI293" s="231">
        <f>IF(N293="nulová",J293,0)</f>
        <v>0</v>
      </c>
      <c r="BJ293" s="18" t="s">
        <v>81</v>
      </c>
      <c r="BK293" s="231">
        <f>ROUND(I293*H293,2)</f>
        <v>0</v>
      </c>
      <c r="BL293" s="18" t="s">
        <v>123</v>
      </c>
      <c r="BM293" s="230" t="s">
        <v>394</v>
      </c>
    </row>
    <row r="294" s="2" customFormat="1">
      <c r="A294" s="39"/>
      <c r="B294" s="40"/>
      <c r="C294" s="41"/>
      <c r="D294" s="232" t="s">
        <v>125</v>
      </c>
      <c r="E294" s="41"/>
      <c r="F294" s="233" t="s">
        <v>395</v>
      </c>
      <c r="G294" s="41"/>
      <c r="H294" s="41"/>
      <c r="I294" s="234"/>
      <c r="J294" s="41"/>
      <c r="K294" s="41"/>
      <c r="L294" s="45"/>
      <c r="M294" s="235"/>
      <c r="N294" s="236"/>
      <c r="O294" s="92"/>
      <c r="P294" s="92"/>
      <c r="Q294" s="92"/>
      <c r="R294" s="92"/>
      <c r="S294" s="92"/>
      <c r="T294" s="93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T294" s="18" t="s">
        <v>125</v>
      </c>
      <c r="AU294" s="18" t="s">
        <v>83</v>
      </c>
    </row>
    <row r="295" s="2" customFormat="1">
      <c r="A295" s="39"/>
      <c r="B295" s="40"/>
      <c r="C295" s="41"/>
      <c r="D295" s="238" t="s">
        <v>134</v>
      </c>
      <c r="E295" s="41"/>
      <c r="F295" s="239" t="s">
        <v>396</v>
      </c>
      <c r="G295" s="41"/>
      <c r="H295" s="41"/>
      <c r="I295" s="234"/>
      <c r="J295" s="41"/>
      <c r="K295" s="41"/>
      <c r="L295" s="45"/>
      <c r="M295" s="235"/>
      <c r="N295" s="236"/>
      <c r="O295" s="92"/>
      <c r="P295" s="92"/>
      <c r="Q295" s="92"/>
      <c r="R295" s="92"/>
      <c r="S295" s="92"/>
      <c r="T295" s="93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18" t="s">
        <v>134</v>
      </c>
      <c r="AU295" s="18" t="s">
        <v>83</v>
      </c>
    </row>
    <row r="296" s="2" customFormat="1" ht="16.5" customHeight="1">
      <c r="A296" s="39"/>
      <c r="B296" s="40"/>
      <c r="C296" s="283" t="s">
        <v>397</v>
      </c>
      <c r="D296" s="283" t="s">
        <v>229</v>
      </c>
      <c r="E296" s="284" t="s">
        <v>398</v>
      </c>
      <c r="F296" s="285" t="s">
        <v>399</v>
      </c>
      <c r="G296" s="286" t="s">
        <v>304</v>
      </c>
      <c r="H296" s="287">
        <v>2</v>
      </c>
      <c r="I296" s="288"/>
      <c r="J296" s="289">
        <f>ROUND(I296*H296,2)</f>
        <v>0</v>
      </c>
      <c r="K296" s="285" t="s">
        <v>131</v>
      </c>
      <c r="L296" s="290"/>
      <c r="M296" s="291" t="s">
        <v>1</v>
      </c>
      <c r="N296" s="292" t="s">
        <v>38</v>
      </c>
      <c r="O296" s="92"/>
      <c r="P296" s="228">
        <f>O296*H296</f>
        <v>0</v>
      </c>
      <c r="Q296" s="228">
        <v>0.0028</v>
      </c>
      <c r="R296" s="228">
        <f>Q296*H296</f>
        <v>0.0055999999999999999</v>
      </c>
      <c r="S296" s="228">
        <v>0</v>
      </c>
      <c r="T296" s="229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0" t="s">
        <v>177</v>
      </c>
      <c r="AT296" s="230" t="s">
        <v>229</v>
      </c>
      <c r="AU296" s="230" t="s">
        <v>83</v>
      </c>
      <c r="AY296" s="18" t="s">
        <v>117</v>
      </c>
      <c r="BE296" s="231">
        <f>IF(N296="základní",J296,0)</f>
        <v>0</v>
      </c>
      <c r="BF296" s="231">
        <f>IF(N296="snížená",J296,0)</f>
        <v>0</v>
      </c>
      <c r="BG296" s="231">
        <f>IF(N296="zákl. přenesená",J296,0)</f>
        <v>0</v>
      </c>
      <c r="BH296" s="231">
        <f>IF(N296="sníž. přenesená",J296,0)</f>
        <v>0</v>
      </c>
      <c r="BI296" s="231">
        <f>IF(N296="nulová",J296,0)</f>
        <v>0</v>
      </c>
      <c r="BJ296" s="18" t="s">
        <v>81</v>
      </c>
      <c r="BK296" s="231">
        <f>ROUND(I296*H296,2)</f>
        <v>0</v>
      </c>
      <c r="BL296" s="18" t="s">
        <v>123</v>
      </c>
      <c r="BM296" s="230" t="s">
        <v>400</v>
      </c>
    </row>
    <row r="297" s="2" customFormat="1">
      <c r="A297" s="39"/>
      <c r="B297" s="40"/>
      <c r="C297" s="41"/>
      <c r="D297" s="232" t="s">
        <v>125</v>
      </c>
      <c r="E297" s="41"/>
      <c r="F297" s="233" t="s">
        <v>399</v>
      </c>
      <c r="G297" s="41"/>
      <c r="H297" s="41"/>
      <c r="I297" s="234"/>
      <c r="J297" s="41"/>
      <c r="K297" s="41"/>
      <c r="L297" s="45"/>
      <c r="M297" s="235"/>
      <c r="N297" s="236"/>
      <c r="O297" s="92"/>
      <c r="P297" s="92"/>
      <c r="Q297" s="92"/>
      <c r="R297" s="92"/>
      <c r="S297" s="92"/>
      <c r="T297" s="93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T297" s="18" t="s">
        <v>125</v>
      </c>
      <c r="AU297" s="18" t="s">
        <v>83</v>
      </c>
    </row>
    <row r="298" s="2" customFormat="1" ht="24.15" customHeight="1">
      <c r="A298" s="39"/>
      <c r="B298" s="40"/>
      <c r="C298" s="283" t="s">
        <v>401</v>
      </c>
      <c r="D298" s="283" t="s">
        <v>229</v>
      </c>
      <c r="E298" s="284" t="s">
        <v>384</v>
      </c>
      <c r="F298" s="285" t="s">
        <v>385</v>
      </c>
      <c r="G298" s="286" t="s">
        <v>304</v>
      </c>
      <c r="H298" s="287">
        <v>2</v>
      </c>
      <c r="I298" s="288"/>
      <c r="J298" s="289">
        <f>ROUND(I298*H298,2)</f>
        <v>0</v>
      </c>
      <c r="K298" s="285" t="s">
        <v>131</v>
      </c>
      <c r="L298" s="290"/>
      <c r="M298" s="291" t="s">
        <v>1</v>
      </c>
      <c r="N298" s="292" t="s">
        <v>38</v>
      </c>
      <c r="O298" s="92"/>
      <c r="P298" s="228">
        <f>O298*H298</f>
        <v>0</v>
      </c>
      <c r="Q298" s="228">
        <v>0.023</v>
      </c>
      <c r="R298" s="228">
        <f>Q298*H298</f>
        <v>0.045999999999999999</v>
      </c>
      <c r="S298" s="228">
        <v>0</v>
      </c>
      <c r="T298" s="229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0" t="s">
        <v>177</v>
      </c>
      <c r="AT298" s="230" t="s">
        <v>229</v>
      </c>
      <c r="AU298" s="230" t="s">
        <v>83</v>
      </c>
      <c r="AY298" s="18" t="s">
        <v>117</v>
      </c>
      <c r="BE298" s="231">
        <f>IF(N298="základní",J298,0)</f>
        <v>0</v>
      </c>
      <c r="BF298" s="231">
        <f>IF(N298="snížená",J298,0)</f>
        <v>0</v>
      </c>
      <c r="BG298" s="231">
        <f>IF(N298="zákl. přenesená",J298,0)</f>
        <v>0</v>
      </c>
      <c r="BH298" s="231">
        <f>IF(N298="sníž. přenesená",J298,0)</f>
        <v>0</v>
      </c>
      <c r="BI298" s="231">
        <f>IF(N298="nulová",J298,0)</f>
        <v>0</v>
      </c>
      <c r="BJ298" s="18" t="s">
        <v>81</v>
      </c>
      <c r="BK298" s="231">
        <f>ROUND(I298*H298,2)</f>
        <v>0</v>
      </c>
      <c r="BL298" s="18" t="s">
        <v>123</v>
      </c>
      <c r="BM298" s="230" t="s">
        <v>402</v>
      </c>
    </row>
    <row r="299" s="2" customFormat="1">
      <c r="A299" s="39"/>
      <c r="B299" s="40"/>
      <c r="C299" s="41"/>
      <c r="D299" s="232" t="s">
        <v>125</v>
      </c>
      <c r="E299" s="41"/>
      <c r="F299" s="233" t="s">
        <v>385</v>
      </c>
      <c r="G299" s="41"/>
      <c r="H299" s="41"/>
      <c r="I299" s="234"/>
      <c r="J299" s="41"/>
      <c r="K299" s="41"/>
      <c r="L299" s="45"/>
      <c r="M299" s="235"/>
      <c r="N299" s="236"/>
      <c r="O299" s="92"/>
      <c r="P299" s="92"/>
      <c r="Q299" s="92"/>
      <c r="R299" s="92"/>
      <c r="S299" s="92"/>
      <c r="T299" s="93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18" t="s">
        <v>125</v>
      </c>
      <c r="AU299" s="18" t="s">
        <v>83</v>
      </c>
    </row>
    <row r="300" s="2" customFormat="1" ht="16.5" customHeight="1">
      <c r="A300" s="39"/>
      <c r="B300" s="40"/>
      <c r="C300" s="219" t="s">
        <v>403</v>
      </c>
      <c r="D300" s="219" t="s">
        <v>119</v>
      </c>
      <c r="E300" s="220" t="s">
        <v>404</v>
      </c>
      <c r="F300" s="221" t="s">
        <v>405</v>
      </c>
      <c r="G300" s="222" t="s">
        <v>304</v>
      </c>
      <c r="H300" s="223">
        <v>1</v>
      </c>
      <c r="I300" s="224"/>
      <c r="J300" s="225">
        <f>ROUND(I300*H300,2)</f>
        <v>0</v>
      </c>
      <c r="K300" s="221" t="s">
        <v>131</v>
      </c>
      <c r="L300" s="45"/>
      <c r="M300" s="226" t="s">
        <v>1</v>
      </c>
      <c r="N300" s="227" t="s">
        <v>38</v>
      </c>
      <c r="O300" s="92"/>
      <c r="P300" s="228">
        <f>O300*H300</f>
        <v>0</v>
      </c>
      <c r="Q300" s="228">
        <v>0.00166</v>
      </c>
      <c r="R300" s="228">
        <f>Q300*H300</f>
        <v>0.00166</v>
      </c>
      <c r="S300" s="228">
        <v>0</v>
      </c>
      <c r="T300" s="229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30" t="s">
        <v>123</v>
      </c>
      <c r="AT300" s="230" t="s">
        <v>119</v>
      </c>
      <c r="AU300" s="230" t="s">
        <v>83</v>
      </c>
      <c r="AY300" s="18" t="s">
        <v>117</v>
      </c>
      <c r="BE300" s="231">
        <f>IF(N300="základní",J300,0)</f>
        <v>0</v>
      </c>
      <c r="BF300" s="231">
        <f>IF(N300="snížená",J300,0)</f>
        <v>0</v>
      </c>
      <c r="BG300" s="231">
        <f>IF(N300="zákl. přenesená",J300,0)</f>
        <v>0</v>
      </c>
      <c r="BH300" s="231">
        <f>IF(N300="sníž. přenesená",J300,0)</f>
        <v>0</v>
      </c>
      <c r="BI300" s="231">
        <f>IF(N300="nulová",J300,0)</f>
        <v>0</v>
      </c>
      <c r="BJ300" s="18" t="s">
        <v>81</v>
      </c>
      <c r="BK300" s="231">
        <f>ROUND(I300*H300,2)</f>
        <v>0</v>
      </c>
      <c r="BL300" s="18" t="s">
        <v>123</v>
      </c>
      <c r="BM300" s="230" t="s">
        <v>406</v>
      </c>
    </row>
    <row r="301" s="2" customFormat="1">
      <c r="A301" s="39"/>
      <c r="B301" s="40"/>
      <c r="C301" s="41"/>
      <c r="D301" s="232" t="s">
        <v>125</v>
      </c>
      <c r="E301" s="41"/>
      <c r="F301" s="233" t="s">
        <v>407</v>
      </c>
      <c r="G301" s="41"/>
      <c r="H301" s="41"/>
      <c r="I301" s="234"/>
      <c r="J301" s="41"/>
      <c r="K301" s="41"/>
      <c r="L301" s="45"/>
      <c r="M301" s="235"/>
      <c r="N301" s="236"/>
      <c r="O301" s="92"/>
      <c r="P301" s="92"/>
      <c r="Q301" s="92"/>
      <c r="R301" s="92"/>
      <c r="S301" s="92"/>
      <c r="T301" s="93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T301" s="18" t="s">
        <v>125</v>
      </c>
      <c r="AU301" s="18" t="s">
        <v>83</v>
      </c>
    </row>
    <row r="302" s="2" customFormat="1">
      <c r="A302" s="39"/>
      <c r="B302" s="40"/>
      <c r="C302" s="41"/>
      <c r="D302" s="238" t="s">
        <v>134</v>
      </c>
      <c r="E302" s="41"/>
      <c r="F302" s="239" t="s">
        <v>408</v>
      </c>
      <c r="G302" s="41"/>
      <c r="H302" s="41"/>
      <c r="I302" s="234"/>
      <c r="J302" s="41"/>
      <c r="K302" s="41"/>
      <c r="L302" s="45"/>
      <c r="M302" s="235"/>
      <c r="N302" s="236"/>
      <c r="O302" s="92"/>
      <c r="P302" s="92"/>
      <c r="Q302" s="92"/>
      <c r="R302" s="92"/>
      <c r="S302" s="92"/>
      <c r="T302" s="93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134</v>
      </c>
      <c r="AU302" s="18" t="s">
        <v>83</v>
      </c>
    </row>
    <row r="303" s="2" customFormat="1" ht="24.15" customHeight="1">
      <c r="A303" s="39"/>
      <c r="B303" s="40"/>
      <c r="C303" s="283" t="s">
        <v>409</v>
      </c>
      <c r="D303" s="283" t="s">
        <v>229</v>
      </c>
      <c r="E303" s="284" t="s">
        <v>410</v>
      </c>
      <c r="F303" s="285" t="s">
        <v>411</v>
      </c>
      <c r="G303" s="286" t="s">
        <v>304</v>
      </c>
      <c r="H303" s="287">
        <v>1</v>
      </c>
      <c r="I303" s="288"/>
      <c r="J303" s="289">
        <f>ROUND(I303*H303,2)</f>
        <v>0</v>
      </c>
      <c r="K303" s="285" t="s">
        <v>131</v>
      </c>
      <c r="L303" s="290"/>
      <c r="M303" s="291" t="s">
        <v>1</v>
      </c>
      <c r="N303" s="292" t="s">
        <v>38</v>
      </c>
      <c r="O303" s="92"/>
      <c r="P303" s="228">
        <f>O303*H303</f>
        <v>0</v>
      </c>
      <c r="Q303" s="228">
        <v>0.02</v>
      </c>
      <c r="R303" s="228">
        <f>Q303*H303</f>
        <v>0.02</v>
      </c>
      <c r="S303" s="228">
        <v>0</v>
      </c>
      <c r="T303" s="229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0" t="s">
        <v>177</v>
      </c>
      <c r="AT303" s="230" t="s">
        <v>229</v>
      </c>
      <c r="AU303" s="230" t="s">
        <v>83</v>
      </c>
      <c r="AY303" s="18" t="s">
        <v>117</v>
      </c>
      <c r="BE303" s="231">
        <f>IF(N303="základní",J303,0)</f>
        <v>0</v>
      </c>
      <c r="BF303" s="231">
        <f>IF(N303="snížená",J303,0)</f>
        <v>0</v>
      </c>
      <c r="BG303" s="231">
        <f>IF(N303="zákl. přenesená",J303,0)</f>
        <v>0</v>
      </c>
      <c r="BH303" s="231">
        <f>IF(N303="sníž. přenesená",J303,0)</f>
        <v>0</v>
      </c>
      <c r="BI303" s="231">
        <f>IF(N303="nulová",J303,0)</f>
        <v>0</v>
      </c>
      <c r="BJ303" s="18" t="s">
        <v>81</v>
      </c>
      <c r="BK303" s="231">
        <f>ROUND(I303*H303,2)</f>
        <v>0</v>
      </c>
      <c r="BL303" s="18" t="s">
        <v>123</v>
      </c>
      <c r="BM303" s="230" t="s">
        <v>412</v>
      </c>
    </row>
    <row r="304" s="2" customFormat="1">
      <c r="A304" s="39"/>
      <c r="B304" s="40"/>
      <c r="C304" s="41"/>
      <c r="D304" s="232" t="s">
        <v>125</v>
      </c>
      <c r="E304" s="41"/>
      <c r="F304" s="233" t="s">
        <v>411</v>
      </c>
      <c r="G304" s="41"/>
      <c r="H304" s="41"/>
      <c r="I304" s="234"/>
      <c r="J304" s="41"/>
      <c r="K304" s="41"/>
      <c r="L304" s="45"/>
      <c r="M304" s="235"/>
      <c r="N304" s="236"/>
      <c r="O304" s="92"/>
      <c r="P304" s="92"/>
      <c r="Q304" s="92"/>
      <c r="R304" s="92"/>
      <c r="S304" s="92"/>
      <c r="T304" s="93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18" t="s">
        <v>125</v>
      </c>
      <c r="AU304" s="18" t="s">
        <v>83</v>
      </c>
    </row>
    <row r="305" s="2" customFormat="1" ht="24.15" customHeight="1">
      <c r="A305" s="39"/>
      <c r="B305" s="40"/>
      <c r="C305" s="219" t="s">
        <v>413</v>
      </c>
      <c r="D305" s="219" t="s">
        <v>119</v>
      </c>
      <c r="E305" s="220" t="s">
        <v>414</v>
      </c>
      <c r="F305" s="221" t="s">
        <v>415</v>
      </c>
      <c r="G305" s="222" t="s">
        <v>304</v>
      </c>
      <c r="H305" s="223">
        <v>5</v>
      </c>
      <c r="I305" s="224"/>
      <c r="J305" s="225">
        <f>ROUND(I305*H305,2)</f>
        <v>0</v>
      </c>
      <c r="K305" s="221" t="s">
        <v>131</v>
      </c>
      <c r="L305" s="45"/>
      <c r="M305" s="226" t="s">
        <v>1</v>
      </c>
      <c r="N305" s="227" t="s">
        <v>38</v>
      </c>
      <c r="O305" s="92"/>
      <c r="P305" s="228">
        <f>O305*H305</f>
        <v>0</v>
      </c>
      <c r="Q305" s="228">
        <v>0.0017600000000000001</v>
      </c>
      <c r="R305" s="228">
        <f>Q305*H305</f>
        <v>0.0088000000000000005</v>
      </c>
      <c r="S305" s="228">
        <v>0</v>
      </c>
      <c r="T305" s="229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0" t="s">
        <v>123</v>
      </c>
      <c r="AT305" s="230" t="s">
        <v>119</v>
      </c>
      <c r="AU305" s="230" t="s">
        <v>83</v>
      </c>
      <c r="AY305" s="18" t="s">
        <v>117</v>
      </c>
      <c r="BE305" s="231">
        <f>IF(N305="základní",J305,0)</f>
        <v>0</v>
      </c>
      <c r="BF305" s="231">
        <f>IF(N305="snížená",J305,0)</f>
        <v>0</v>
      </c>
      <c r="BG305" s="231">
        <f>IF(N305="zákl. přenesená",J305,0)</f>
        <v>0</v>
      </c>
      <c r="BH305" s="231">
        <f>IF(N305="sníž. přenesená",J305,0)</f>
        <v>0</v>
      </c>
      <c r="BI305" s="231">
        <f>IF(N305="nulová",J305,0)</f>
        <v>0</v>
      </c>
      <c r="BJ305" s="18" t="s">
        <v>81</v>
      </c>
      <c r="BK305" s="231">
        <f>ROUND(I305*H305,2)</f>
        <v>0</v>
      </c>
      <c r="BL305" s="18" t="s">
        <v>123</v>
      </c>
      <c r="BM305" s="230" t="s">
        <v>416</v>
      </c>
    </row>
    <row r="306" s="2" customFormat="1">
      <c r="A306" s="39"/>
      <c r="B306" s="40"/>
      <c r="C306" s="41"/>
      <c r="D306" s="232" t="s">
        <v>125</v>
      </c>
      <c r="E306" s="41"/>
      <c r="F306" s="233" t="s">
        <v>417</v>
      </c>
      <c r="G306" s="41"/>
      <c r="H306" s="41"/>
      <c r="I306" s="234"/>
      <c r="J306" s="41"/>
      <c r="K306" s="41"/>
      <c r="L306" s="45"/>
      <c r="M306" s="235"/>
      <c r="N306" s="236"/>
      <c r="O306" s="92"/>
      <c r="P306" s="92"/>
      <c r="Q306" s="92"/>
      <c r="R306" s="92"/>
      <c r="S306" s="92"/>
      <c r="T306" s="93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T306" s="18" t="s">
        <v>125</v>
      </c>
      <c r="AU306" s="18" t="s">
        <v>83</v>
      </c>
    </row>
    <row r="307" s="2" customFormat="1">
      <c r="A307" s="39"/>
      <c r="B307" s="40"/>
      <c r="C307" s="41"/>
      <c r="D307" s="238" t="s">
        <v>134</v>
      </c>
      <c r="E307" s="41"/>
      <c r="F307" s="239" t="s">
        <v>418</v>
      </c>
      <c r="G307" s="41"/>
      <c r="H307" s="41"/>
      <c r="I307" s="234"/>
      <c r="J307" s="41"/>
      <c r="K307" s="41"/>
      <c r="L307" s="45"/>
      <c r="M307" s="235"/>
      <c r="N307" s="236"/>
      <c r="O307" s="92"/>
      <c r="P307" s="92"/>
      <c r="Q307" s="92"/>
      <c r="R307" s="92"/>
      <c r="S307" s="92"/>
      <c r="T307" s="93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18" t="s">
        <v>134</v>
      </c>
      <c r="AU307" s="18" t="s">
        <v>83</v>
      </c>
    </row>
    <row r="308" s="2" customFormat="1" ht="24.15" customHeight="1">
      <c r="A308" s="39"/>
      <c r="B308" s="40"/>
      <c r="C308" s="283" t="s">
        <v>419</v>
      </c>
      <c r="D308" s="283" t="s">
        <v>229</v>
      </c>
      <c r="E308" s="284" t="s">
        <v>420</v>
      </c>
      <c r="F308" s="285" t="s">
        <v>421</v>
      </c>
      <c r="G308" s="286" t="s">
        <v>304</v>
      </c>
      <c r="H308" s="287">
        <v>5</v>
      </c>
      <c r="I308" s="288"/>
      <c r="J308" s="289">
        <f>ROUND(I308*H308,2)</f>
        <v>0</v>
      </c>
      <c r="K308" s="285" t="s">
        <v>131</v>
      </c>
      <c r="L308" s="290"/>
      <c r="M308" s="291" t="s">
        <v>1</v>
      </c>
      <c r="N308" s="292" t="s">
        <v>38</v>
      </c>
      <c r="O308" s="92"/>
      <c r="P308" s="228">
        <f>O308*H308</f>
        <v>0</v>
      </c>
      <c r="Q308" s="228">
        <v>0.01</v>
      </c>
      <c r="R308" s="228">
        <f>Q308*H308</f>
        <v>0.050000000000000003</v>
      </c>
      <c r="S308" s="228">
        <v>0</v>
      </c>
      <c r="T308" s="229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30" t="s">
        <v>177</v>
      </c>
      <c r="AT308" s="230" t="s">
        <v>229</v>
      </c>
      <c r="AU308" s="230" t="s">
        <v>83</v>
      </c>
      <c r="AY308" s="18" t="s">
        <v>117</v>
      </c>
      <c r="BE308" s="231">
        <f>IF(N308="základní",J308,0)</f>
        <v>0</v>
      </c>
      <c r="BF308" s="231">
        <f>IF(N308="snížená",J308,0)</f>
        <v>0</v>
      </c>
      <c r="BG308" s="231">
        <f>IF(N308="zákl. přenesená",J308,0)</f>
        <v>0</v>
      </c>
      <c r="BH308" s="231">
        <f>IF(N308="sníž. přenesená",J308,0)</f>
        <v>0</v>
      </c>
      <c r="BI308" s="231">
        <f>IF(N308="nulová",J308,0)</f>
        <v>0</v>
      </c>
      <c r="BJ308" s="18" t="s">
        <v>81</v>
      </c>
      <c r="BK308" s="231">
        <f>ROUND(I308*H308,2)</f>
        <v>0</v>
      </c>
      <c r="BL308" s="18" t="s">
        <v>123</v>
      </c>
      <c r="BM308" s="230" t="s">
        <v>422</v>
      </c>
    </row>
    <row r="309" s="2" customFormat="1">
      <c r="A309" s="39"/>
      <c r="B309" s="40"/>
      <c r="C309" s="41"/>
      <c r="D309" s="232" t="s">
        <v>125</v>
      </c>
      <c r="E309" s="41"/>
      <c r="F309" s="233" t="s">
        <v>421</v>
      </c>
      <c r="G309" s="41"/>
      <c r="H309" s="41"/>
      <c r="I309" s="234"/>
      <c r="J309" s="41"/>
      <c r="K309" s="41"/>
      <c r="L309" s="45"/>
      <c r="M309" s="235"/>
      <c r="N309" s="236"/>
      <c r="O309" s="92"/>
      <c r="P309" s="92"/>
      <c r="Q309" s="92"/>
      <c r="R309" s="92"/>
      <c r="S309" s="92"/>
      <c r="T309" s="93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T309" s="18" t="s">
        <v>125</v>
      </c>
      <c r="AU309" s="18" t="s">
        <v>83</v>
      </c>
    </row>
    <row r="310" s="2" customFormat="1" ht="21.75" customHeight="1">
      <c r="A310" s="39"/>
      <c r="B310" s="40"/>
      <c r="C310" s="219" t="s">
        <v>423</v>
      </c>
      <c r="D310" s="219" t="s">
        <v>119</v>
      </c>
      <c r="E310" s="220" t="s">
        <v>424</v>
      </c>
      <c r="F310" s="221" t="s">
        <v>425</v>
      </c>
      <c r="G310" s="222" t="s">
        <v>130</v>
      </c>
      <c r="H310" s="223">
        <v>280</v>
      </c>
      <c r="I310" s="224"/>
      <c r="J310" s="225">
        <f>ROUND(I310*H310,2)</f>
        <v>0</v>
      </c>
      <c r="K310" s="221" t="s">
        <v>131</v>
      </c>
      <c r="L310" s="45"/>
      <c r="M310" s="226" t="s">
        <v>1</v>
      </c>
      <c r="N310" s="227" t="s">
        <v>38</v>
      </c>
      <c r="O310" s="92"/>
      <c r="P310" s="228">
        <f>O310*H310</f>
        <v>0</v>
      </c>
      <c r="Q310" s="228">
        <v>0</v>
      </c>
      <c r="R310" s="228">
        <f>Q310*H310</f>
        <v>0</v>
      </c>
      <c r="S310" s="228">
        <v>0</v>
      </c>
      <c r="T310" s="229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0" t="s">
        <v>123</v>
      </c>
      <c r="AT310" s="230" t="s">
        <v>119</v>
      </c>
      <c r="AU310" s="230" t="s">
        <v>83</v>
      </c>
      <c r="AY310" s="18" t="s">
        <v>117</v>
      </c>
      <c r="BE310" s="231">
        <f>IF(N310="základní",J310,0)</f>
        <v>0</v>
      </c>
      <c r="BF310" s="231">
        <f>IF(N310="snížená",J310,0)</f>
        <v>0</v>
      </c>
      <c r="BG310" s="231">
        <f>IF(N310="zákl. přenesená",J310,0)</f>
        <v>0</v>
      </c>
      <c r="BH310" s="231">
        <f>IF(N310="sníž. přenesená",J310,0)</f>
        <v>0</v>
      </c>
      <c r="BI310" s="231">
        <f>IF(N310="nulová",J310,0)</f>
        <v>0</v>
      </c>
      <c r="BJ310" s="18" t="s">
        <v>81</v>
      </c>
      <c r="BK310" s="231">
        <f>ROUND(I310*H310,2)</f>
        <v>0</v>
      </c>
      <c r="BL310" s="18" t="s">
        <v>123</v>
      </c>
      <c r="BM310" s="230" t="s">
        <v>426</v>
      </c>
    </row>
    <row r="311" s="2" customFormat="1">
      <c r="A311" s="39"/>
      <c r="B311" s="40"/>
      <c r="C311" s="41"/>
      <c r="D311" s="232" t="s">
        <v>125</v>
      </c>
      <c r="E311" s="41"/>
      <c r="F311" s="233" t="s">
        <v>427</v>
      </c>
      <c r="G311" s="41"/>
      <c r="H311" s="41"/>
      <c r="I311" s="234"/>
      <c r="J311" s="41"/>
      <c r="K311" s="41"/>
      <c r="L311" s="45"/>
      <c r="M311" s="235"/>
      <c r="N311" s="236"/>
      <c r="O311" s="92"/>
      <c r="P311" s="92"/>
      <c r="Q311" s="92"/>
      <c r="R311" s="92"/>
      <c r="S311" s="92"/>
      <c r="T311" s="93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18" t="s">
        <v>125</v>
      </c>
      <c r="AU311" s="18" t="s">
        <v>83</v>
      </c>
    </row>
    <row r="312" s="2" customFormat="1">
      <c r="A312" s="39"/>
      <c r="B312" s="40"/>
      <c r="C312" s="41"/>
      <c r="D312" s="238" t="s">
        <v>134</v>
      </c>
      <c r="E312" s="41"/>
      <c r="F312" s="239" t="s">
        <v>428</v>
      </c>
      <c r="G312" s="41"/>
      <c r="H312" s="41"/>
      <c r="I312" s="234"/>
      <c r="J312" s="41"/>
      <c r="K312" s="41"/>
      <c r="L312" s="45"/>
      <c r="M312" s="235"/>
      <c r="N312" s="236"/>
      <c r="O312" s="92"/>
      <c r="P312" s="92"/>
      <c r="Q312" s="92"/>
      <c r="R312" s="92"/>
      <c r="S312" s="92"/>
      <c r="T312" s="93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T312" s="18" t="s">
        <v>134</v>
      </c>
      <c r="AU312" s="18" t="s">
        <v>83</v>
      </c>
    </row>
    <row r="313" s="2" customFormat="1" ht="24.15" customHeight="1">
      <c r="A313" s="39"/>
      <c r="B313" s="40"/>
      <c r="C313" s="219" t="s">
        <v>429</v>
      </c>
      <c r="D313" s="219" t="s">
        <v>119</v>
      </c>
      <c r="E313" s="220" t="s">
        <v>430</v>
      </c>
      <c r="F313" s="221" t="s">
        <v>431</v>
      </c>
      <c r="G313" s="222" t="s">
        <v>130</v>
      </c>
      <c r="H313" s="223">
        <v>280</v>
      </c>
      <c r="I313" s="224"/>
      <c r="J313" s="225">
        <f>ROUND(I313*H313,2)</f>
        <v>0</v>
      </c>
      <c r="K313" s="221" t="s">
        <v>131</v>
      </c>
      <c r="L313" s="45"/>
      <c r="M313" s="226" t="s">
        <v>1</v>
      </c>
      <c r="N313" s="227" t="s">
        <v>38</v>
      </c>
      <c r="O313" s="92"/>
      <c r="P313" s="228">
        <f>O313*H313</f>
        <v>0</v>
      </c>
      <c r="Q313" s="228">
        <v>0</v>
      </c>
      <c r="R313" s="228">
        <f>Q313*H313</f>
        <v>0</v>
      </c>
      <c r="S313" s="228">
        <v>0</v>
      </c>
      <c r="T313" s="229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0" t="s">
        <v>123</v>
      </c>
      <c r="AT313" s="230" t="s">
        <v>119</v>
      </c>
      <c r="AU313" s="230" t="s">
        <v>83</v>
      </c>
      <c r="AY313" s="18" t="s">
        <v>117</v>
      </c>
      <c r="BE313" s="231">
        <f>IF(N313="základní",J313,0)</f>
        <v>0</v>
      </c>
      <c r="BF313" s="231">
        <f>IF(N313="snížená",J313,0)</f>
        <v>0</v>
      </c>
      <c r="BG313" s="231">
        <f>IF(N313="zákl. přenesená",J313,0)</f>
        <v>0</v>
      </c>
      <c r="BH313" s="231">
        <f>IF(N313="sníž. přenesená",J313,0)</f>
        <v>0</v>
      </c>
      <c r="BI313" s="231">
        <f>IF(N313="nulová",J313,0)</f>
        <v>0</v>
      </c>
      <c r="BJ313" s="18" t="s">
        <v>81</v>
      </c>
      <c r="BK313" s="231">
        <f>ROUND(I313*H313,2)</f>
        <v>0</v>
      </c>
      <c r="BL313" s="18" t="s">
        <v>123</v>
      </c>
      <c r="BM313" s="230" t="s">
        <v>432</v>
      </c>
    </row>
    <row r="314" s="2" customFormat="1">
      <c r="A314" s="39"/>
      <c r="B314" s="40"/>
      <c r="C314" s="41"/>
      <c r="D314" s="232" t="s">
        <v>125</v>
      </c>
      <c r="E314" s="41"/>
      <c r="F314" s="233" t="s">
        <v>431</v>
      </c>
      <c r="G314" s="41"/>
      <c r="H314" s="41"/>
      <c r="I314" s="234"/>
      <c r="J314" s="41"/>
      <c r="K314" s="41"/>
      <c r="L314" s="45"/>
      <c r="M314" s="235"/>
      <c r="N314" s="236"/>
      <c r="O314" s="92"/>
      <c r="P314" s="92"/>
      <c r="Q314" s="92"/>
      <c r="R314" s="92"/>
      <c r="S314" s="92"/>
      <c r="T314" s="93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T314" s="18" t="s">
        <v>125</v>
      </c>
      <c r="AU314" s="18" t="s">
        <v>83</v>
      </c>
    </row>
    <row r="315" s="2" customFormat="1">
      <c r="A315" s="39"/>
      <c r="B315" s="40"/>
      <c r="C315" s="41"/>
      <c r="D315" s="238" t="s">
        <v>134</v>
      </c>
      <c r="E315" s="41"/>
      <c r="F315" s="239" t="s">
        <v>433</v>
      </c>
      <c r="G315" s="41"/>
      <c r="H315" s="41"/>
      <c r="I315" s="234"/>
      <c r="J315" s="41"/>
      <c r="K315" s="41"/>
      <c r="L315" s="45"/>
      <c r="M315" s="235"/>
      <c r="N315" s="236"/>
      <c r="O315" s="92"/>
      <c r="P315" s="92"/>
      <c r="Q315" s="92"/>
      <c r="R315" s="92"/>
      <c r="S315" s="92"/>
      <c r="T315" s="93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T315" s="18" t="s">
        <v>134</v>
      </c>
      <c r="AU315" s="18" t="s">
        <v>83</v>
      </c>
    </row>
    <row r="316" s="2" customFormat="1" ht="16.5" customHeight="1">
      <c r="A316" s="39"/>
      <c r="B316" s="40"/>
      <c r="C316" s="219" t="s">
        <v>434</v>
      </c>
      <c r="D316" s="219" t="s">
        <v>119</v>
      </c>
      <c r="E316" s="220" t="s">
        <v>435</v>
      </c>
      <c r="F316" s="221" t="s">
        <v>436</v>
      </c>
      <c r="G316" s="222" t="s">
        <v>304</v>
      </c>
      <c r="H316" s="223">
        <v>4</v>
      </c>
      <c r="I316" s="224"/>
      <c r="J316" s="225">
        <f>ROUND(I316*H316,2)</f>
        <v>0</v>
      </c>
      <c r="K316" s="221" t="s">
        <v>131</v>
      </c>
      <c r="L316" s="45"/>
      <c r="M316" s="226" t="s">
        <v>1</v>
      </c>
      <c r="N316" s="227" t="s">
        <v>38</v>
      </c>
      <c r="O316" s="92"/>
      <c r="P316" s="228">
        <f>O316*H316</f>
        <v>0</v>
      </c>
      <c r="Q316" s="228">
        <v>0</v>
      </c>
      <c r="R316" s="228">
        <f>Q316*H316</f>
        <v>0</v>
      </c>
      <c r="S316" s="228">
        <v>0</v>
      </c>
      <c r="T316" s="229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30" t="s">
        <v>123</v>
      </c>
      <c r="AT316" s="230" t="s">
        <v>119</v>
      </c>
      <c r="AU316" s="230" t="s">
        <v>83</v>
      </c>
      <c r="AY316" s="18" t="s">
        <v>117</v>
      </c>
      <c r="BE316" s="231">
        <f>IF(N316="základní",J316,0)</f>
        <v>0</v>
      </c>
      <c r="BF316" s="231">
        <f>IF(N316="snížená",J316,0)</f>
        <v>0</v>
      </c>
      <c r="BG316" s="231">
        <f>IF(N316="zákl. přenesená",J316,0)</f>
        <v>0</v>
      </c>
      <c r="BH316" s="231">
        <f>IF(N316="sníž. přenesená",J316,0)</f>
        <v>0</v>
      </c>
      <c r="BI316" s="231">
        <f>IF(N316="nulová",J316,0)</f>
        <v>0</v>
      </c>
      <c r="BJ316" s="18" t="s">
        <v>81</v>
      </c>
      <c r="BK316" s="231">
        <f>ROUND(I316*H316,2)</f>
        <v>0</v>
      </c>
      <c r="BL316" s="18" t="s">
        <v>123</v>
      </c>
      <c r="BM316" s="230" t="s">
        <v>437</v>
      </c>
    </row>
    <row r="317" s="2" customFormat="1">
      <c r="A317" s="39"/>
      <c r="B317" s="40"/>
      <c r="C317" s="41"/>
      <c r="D317" s="232" t="s">
        <v>125</v>
      </c>
      <c r="E317" s="41"/>
      <c r="F317" s="233" t="s">
        <v>438</v>
      </c>
      <c r="G317" s="41"/>
      <c r="H317" s="41"/>
      <c r="I317" s="234"/>
      <c r="J317" s="41"/>
      <c r="K317" s="41"/>
      <c r="L317" s="45"/>
      <c r="M317" s="235"/>
      <c r="N317" s="236"/>
      <c r="O317" s="92"/>
      <c r="P317" s="92"/>
      <c r="Q317" s="92"/>
      <c r="R317" s="92"/>
      <c r="S317" s="92"/>
      <c r="T317" s="93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8" t="s">
        <v>125</v>
      </c>
      <c r="AU317" s="18" t="s">
        <v>83</v>
      </c>
    </row>
    <row r="318" s="2" customFormat="1">
      <c r="A318" s="39"/>
      <c r="B318" s="40"/>
      <c r="C318" s="41"/>
      <c r="D318" s="238" t="s">
        <v>134</v>
      </c>
      <c r="E318" s="41"/>
      <c r="F318" s="239" t="s">
        <v>439</v>
      </c>
      <c r="G318" s="41"/>
      <c r="H318" s="41"/>
      <c r="I318" s="234"/>
      <c r="J318" s="41"/>
      <c r="K318" s="41"/>
      <c r="L318" s="45"/>
      <c r="M318" s="235"/>
      <c r="N318" s="236"/>
      <c r="O318" s="92"/>
      <c r="P318" s="92"/>
      <c r="Q318" s="92"/>
      <c r="R318" s="92"/>
      <c r="S318" s="92"/>
      <c r="T318" s="93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T318" s="18" t="s">
        <v>134</v>
      </c>
      <c r="AU318" s="18" t="s">
        <v>83</v>
      </c>
    </row>
    <row r="319" s="2" customFormat="1" ht="24.15" customHeight="1">
      <c r="A319" s="39"/>
      <c r="B319" s="40"/>
      <c r="C319" s="283" t="s">
        <v>440</v>
      </c>
      <c r="D319" s="283" t="s">
        <v>229</v>
      </c>
      <c r="E319" s="284" t="s">
        <v>441</v>
      </c>
      <c r="F319" s="285" t="s">
        <v>442</v>
      </c>
      <c r="G319" s="286" t="s">
        <v>304</v>
      </c>
      <c r="H319" s="287">
        <v>4</v>
      </c>
      <c r="I319" s="288"/>
      <c r="J319" s="289">
        <f>ROUND(I319*H319,2)</f>
        <v>0</v>
      </c>
      <c r="K319" s="285" t="s">
        <v>131</v>
      </c>
      <c r="L319" s="290"/>
      <c r="M319" s="291" t="s">
        <v>1</v>
      </c>
      <c r="N319" s="292" t="s">
        <v>38</v>
      </c>
      <c r="O319" s="92"/>
      <c r="P319" s="228">
        <f>O319*H319</f>
        <v>0</v>
      </c>
      <c r="Q319" s="228">
        <v>0.0068999999999999999</v>
      </c>
      <c r="R319" s="228">
        <f>Q319*H319</f>
        <v>0.0276</v>
      </c>
      <c r="S319" s="228">
        <v>0</v>
      </c>
      <c r="T319" s="229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0" t="s">
        <v>177</v>
      </c>
      <c r="AT319" s="230" t="s">
        <v>229</v>
      </c>
      <c r="AU319" s="230" t="s">
        <v>83</v>
      </c>
      <c r="AY319" s="18" t="s">
        <v>117</v>
      </c>
      <c r="BE319" s="231">
        <f>IF(N319="základní",J319,0)</f>
        <v>0</v>
      </c>
      <c r="BF319" s="231">
        <f>IF(N319="snížená",J319,0)</f>
        <v>0</v>
      </c>
      <c r="BG319" s="231">
        <f>IF(N319="zákl. přenesená",J319,0)</f>
        <v>0</v>
      </c>
      <c r="BH319" s="231">
        <f>IF(N319="sníž. přenesená",J319,0)</f>
        <v>0</v>
      </c>
      <c r="BI319" s="231">
        <f>IF(N319="nulová",J319,0)</f>
        <v>0</v>
      </c>
      <c r="BJ319" s="18" t="s">
        <v>81</v>
      </c>
      <c r="BK319" s="231">
        <f>ROUND(I319*H319,2)</f>
        <v>0</v>
      </c>
      <c r="BL319" s="18" t="s">
        <v>123</v>
      </c>
      <c r="BM319" s="230" t="s">
        <v>443</v>
      </c>
    </row>
    <row r="320" s="2" customFormat="1">
      <c r="A320" s="39"/>
      <c r="B320" s="40"/>
      <c r="C320" s="41"/>
      <c r="D320" s="232" t="s">
        <v>125</v>
      </c>
      <c r="E320" s="41"/>
      <c r="F320" s="233" t="s">
        <v>442</v>
      </c>
      <c r="G320" s="41"/>
      <c r="H320" s="41"/>
      <c r="I320" s="234"/>
      <c r="J320" s="41"/>
      <c r="K320" s="41"/>
      <c r="L320" s="45"/>
      <c r="M320" s="235"/>
      <c r="N320" s="236"/>
      <c r="O320" s="92"/>
      <c r="P320" s="92"/>
      <c r="Q320" s="92"/>
      <c r="R320" s="92"/>
      <c r="S320" s="92"/>
      <c r="T320" s="93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18" t="s">
        <v>125</v>
      </c>
      <c r="AU320" s="18" t="s">
        <v>83</v>
      </c>
    </row>
    <row r="321" s="2" customFormat="1" ht="24.15" customHeight="1">
      <c r="A321" s="39"/>
      <c r="B321" s="40"/>
      <c r="C321" s="283" t="s">
        <v>444</v>
      </c>
      <c r="D321" s="283" t="s">
        <v>229</v>
      </c>
      <c r="E321" s="284" t="s">
        <v>445</v>
      </c>
      <c r="F321" s="285" t="s">
        <v>446</v>
      </c>
      <c r="G321" s="286" t="s">
        <v>304</v>
      </c>
      <c r="H321" s="287">
        <v>4</v>
      </c>
      <c r="I321" s="288"/>
      <c r="J321" s="289">
        <f>ROUND(I321*H321,2)</f>
        <v>0</v>
      </c>
      <c r="K321" s="285" t="s">
        <v>131</v>
      </c>
      <c r="L321" s="290"/>
      <c r="M321" s="291" t="s">
        <v>1</v>
      </c>
      <c r="N321" s="292" t="s">
        <v>38</v>
      </c>
      <c r="O321" s="92"/>
      <c r="P321" s="228">
        <f>O321*H321</f>
        <v>0</v>
      </c>
      <c r="Q321" s="228">
        <v>0.00089999999999999998</v>
      </c>
      <c r="R321" s="228">
        <f>Q321*H321</f>
        <v>0.0035999999999999999</v>
      </c>
      <c r="S321" s="228">
        <v>0</v>
      </c>
      <c r="T321" s="229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30" t="s">
        <v>177</v>
      </c>
      <c r="AT321" s="230" t="s">
        <v>229</v>
      </c>
      <c r="AU321" s="230" t="s">
        <v>83</v>
      </c>
      <c r="AY321" s="18" t="s">
        <v>117</v>
      </c>
      <c r="BE321" s="231">
        <f>IF(N321="základní",J321,0)</f>
        <v>0</v>
      </c>
      <c r="BF321" s="231">
        <f>IF(N321="snížená",J321,0)</f>
        <v>0</v>
      </c>
      <c r="BG321" s="231">
        <f>IF(N321="zákl. přenesená",J321,0)</f>
        <v>0</v>
      </c>
      <c r="BH321" s="231">
        <f>IF(N321="sníž. přenesená",J321,0)</f>
        <v>0</v>
      </c>
      <c r="BI321" s="231">
        <f>IF(N321="nulová",J321,0)</f>
        <v>0</v>
      </c>
      <c r="BJ321" s="18" t="s">
        <v>81</v>
      </c>
      <c r="BK321" s="231">
        <f>ROUND(I321*H321,2)</f>
        <v>0</v>
      </c>
      <c r="BL321" s="18" t="s">
        <v>123</v>
      </c>
      <c r="BM321" s="230" t="s">
        <v>447</v>
      </c>
    </row>
    <row r="322" s="2" customFormat="1">
      <c r="A322" s="39"/>
      <c r="B322" s="40"/>
      <c r="C322" s="41"/>
      <c r="D322" s="232" t="s">
        <v>125</v>
      </c>
      <c r="E322" s="41"/>
      <c r="F322" s="233" t="s">
        <v>446</v>
      </c>
      <c r="G322" s="41"/>
      <c r="H322" s="41"/>
      <c r="I322" s="234"/>
      <c r="J322" s="41"/>
      <c r="K322" s="41"/>
      <c r="L322" s="45"/>
      <c r="M322" s="235"/>
      <c r="N322" s="236"/>
      <c r="O322" s="92"/>
      <c r="P322" s="92"/>
      <c r="Q322" s="92"/>
      <c r="R322" s="92"/>
      <c r="S322" s="92"/>
      <c r="T322" s="93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T322" s="18" t="s">
        <v>125</v>
      </c>
      <c r="AU322" s="18" t="s">
        <v>83</v>
      </c>
    </row>
    <row r="323" s="2" customFormat="1" ht="16.5" customHeight="1">
      <c r="A323" s="39"/>
      <c r="B323" s="40"/>
      <c r="C323" s="219" t="s">
        <v>448</v>
      </c>
      <c r="D323" s="219" t="s">
        <v>119</v>
      </c>
      <c r="E323" s="220" t="s">
        <v>449</v>
      </c>
      <c r="F323" s="221" t="s">
        <v>450</v>
      </c>
      <c r="G323" s="222" t="s">
        <v>130</v>
      </c>
      <c r="H323" s="223">
        <v>294</v>
      </c>
      <c r="I323" s="224"/>
      <c r="J323" s="225">
        <f>ROUND(I323*H323,2)</f>
        <v>0</v>
      </c>
      <c r="K323" s="221" t="s">
        <v>131</v>
      </c>
      <c r="L323" s="45"/>
      <c r="M323" s="226" t="s">
        <v>1</v>
      </c>
      <c r="N323" s="227" t="s">
        <v>38</v>
      </c>
      <c r="O323" s="92"/>
      <c r="P323" s="228">
        <f>O323*H323</f>
        <v>0</v>
      </c>
      <c r="Q323" s="228">
        <v>0.00019000000000000001</v>
      </c>
      <c r="R323" s="228">
        <f>Q323*H323</f>
        <v>0.05586</v>
      </c>
      <c r="S323" s="228">
        <v>0</v>
      </c>
      <c r="T323" s="229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30" t="s">
        <v>123</v>
      </c>
      <c r="AT323" s="230" t="s">
        <v>119</v>
      </c>
      <c r="AU323" s="230" t="s">
        <v>83</v>
      </c>
      <c r="AY323" s="18" t="s">
        <v>117</v>
      </c>
      <c r="BE323" s="231">
        <f>IF(N323="základní",J323,0)</f>
        <v>0</v>
      </c>
      <c r="BF323" s="231">
        <f>IF(N323="snížená",J323,0)</f>
        <v>0</v>
      </c>
      <c r="BG323" s="231">
        <f>IF(N323="zákl. přenesená",J323,0)</f>
        <v>0</v>
      </c>
      <c r="BH323" s="231">
        <f>IF(N323="sníž. přenesená",J323,0)</f>
        <v>0</v>
      </c>
      <c r="BI323" s="231">
        <f>IF(N323="nulová",J323,0)</f>
        <v>0</v>
      </c>
      <c r="BJ323" s="18" t="s">
        <v>81</v>
      </c>
      <c r="BK323" s="231">
        <f>ROUND(I323*H323,2)</f>
        <v>0</v>
      </c>
      <c r="BL323" s="18" t="s">
        <v>123</v>
      </c>
      <c r="BM323" s="230" t="s">
        <v>451</v>
      </c>
    </row>
    <row r="324" s="2" customFormat="1">
      <c r="A324" s="39"/>
      <c r="B324" s="40"/>
      <c r="C324" s="41"/>
      <c r="D324" s="232" t="s">
        <v>125</v>
      </c>
      <c r="E324" s="41"/>
      <c r="F324" s="233" t="s">
        <v>452</v>
      </c>
      <c r="G324" s="41"/>
      <c r="H324" s="41"/>
      <c r="I324" s="234"/>
      <c r="J324" s="41"/>
      <c r="K324" s="41"/>
      <c r="L324" s="45"/>
      <c r="M324" s="235"/>
      <c r="N324" s="236"/>
      <c r="O324" s="92"/>
      <c r="P324" s="92"/>
      <c r="Q324" s="92"/>
      <c r="R324" s="92"/>
      <c r="S324" s="92"/>
      <c r="T324" s="93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T324" s="18" t="s">
        <v>125</v>
      </c>
      <c r="AU324" s="18" t="s">
        <v>83</v>
      </c>
    </row>
    <row r="325" s="2" customFormat="1">
      <c r="A325" s="39"/>
      <c r="B325" s="40"/>
      <c r="C325" s="41"/>
      <c r="D325" s="238" t="s">
        <v>134</v>
      </c>
      <c r="E325" s="41"/>
      <c r="F325" s="239" t="s">
        <v>453</v>
      </c>
      <c r="G325" s="41"/>
      <c r="H325" s="41"/>
      <c r="I325" s="234"/>
      <c r="J325" s="41"/>
      <c r="K325" s="41"/>
      <c r="L325" s="45"/>
      <c r="M325" s="235"/>
      <c r="N325" s="236"/>
      <c r="O325" s="92"/>
      <c r="P325" s="92"/>
      <c r="Q325" s="92"/>
      <c r="R325" s="92"/>
      <c r="S325" s="92"/>
      <c r="T325" s="93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T325" s="18" t="s">
        <v>134</v>
      </c>
      <c r="AU325" s="18" t="s">
        <v>83</v>
      </c>
    </row>
    <row r="326" s="13" customFormat="1">
      <c r="A326" s="13"/>
      <c r="B326" s="240"/>
      <c r="C326" s="241"/>
      <c r="D326" s="232" t="s">
        <v>136</v>
      </c>
      <c r="E326" s="241"/>
      <c r="F326" s="243" t="s">
        <v>454</v>
      </c>
      <c r="G326" s="241"/>
      <c r="H326" s="244">
        <v>294</v>
      </c>
      <c r="I326" s="245"/>
      <c r="J326" s="241"/>
      <c r="K326" s="241"/>
      <c r="L326" s="246"/>
      <c r="M326" s="247"/>
      <c r="N326" s="248"/>
      <c r="O326" s="248"/>
      <c r="P326" s="248"/>
      <c r="Q326" s="248"/>
      <c r="R326" s="248"/>
      <c r="S326" s="248"/>
      <c r="T326" s="249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50" t="s">
        <v>136</v>
      </c>
      <c r="AU326" s="250" t="s">
        <v>83</v>
      </c>
      <c r="AV326" s="13" t="s">
        <v>83</v>
      </c>
      <c r="AW326" s="13" t="s">
        <v>4</v>
      </c>
      <c r="AX326" s="13" t="s">
        <v>81</v>
      </c>
      <c r="AY326" s="250" t="s">
        <v>117</v>
      </c>
    </row>
    <row r="327" s="2" customFormat="1" ht="24.15" customHeight="1">
      <c r="A327" s="39"/>
      <c r="B327" s="40"/>
      <c r="C327" s="219" t="s">
        <v>455</v>
      </c>
      <c r="D327" s="219" t="s">
        <v>119</v>
      </c>
      <c r="E327" s="220" t="s">
        <v>456</v>
      </c>
      <c r="F327" s="221" t="s">
        <v>457</v>
      </c>
      <c r="G327" s="222" t="s">
        <v>130</v>
      </c>
      <c r="H327" s="223">
        <v>294</v>
      </c>
      <c r="I327" s="224"/>
      <c r="J327" s="225">
        <f>ROUND(I327*H327,2)</f>
        <v>0</v>
      </c>
      <c r="K327" s="221" t="s">
        <v>131</v>
      </c>
      <c r="L327" s="45"/>
      <c r="M327" s="226" t="s">
        <v>1</v>
      </c>
      <c r="N327" s="227" t="s">
        <v>38</v>
      </c>
      <c r="O327" s="92"/>
      <c r="P327" s="228">
        <f>O327*H327</f>
        <v>0</v>
      </c>
      <c r="Q327" s="228">
        <v>9.0000000000000006E-05</v>
      </c>
      <c r="R327" s="228">
        <f>Q327*H327</f>
        <v>0.026460000000000001</v>
      </c>
      <c r="S327" s="228">
        <v>0</v>
      </c>
      <c r="T327" s="229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30" t="s">
        <v>123</v>
      </c>
      <c r="AT327" s="230" t="s">
        <v>119</v>
      </c>
      <c r="AU327" s="230" t="s">
        <v>83</v>
      </c>
      <c r="AY327" s="18" t="s">
        <v>117</v>
      </c>
      <c r="BE327" s="231">
        <f>IF(N327="základní",J327,0)</f>
        <v>0</v>
      </c>
      <c r="BF327" s="231">
        <f>IF(N327="snížená",J327,0)</f>
        <v>0</v>
      </c>
      <c r="BG327" s="231">
        <f>IF(N327="zákl. přenesená",J327,0)</f>
        <v>0</v>
      </c>
      <c r="BH327" s="231">
        <f>IF(N327="sníž. přenesená",J327,0)</f>
        <v>0</v>
      </c>
      <c r="BI327" s="231">
        <f>IF(N327="nulová",J327,0)</f>
        <v>0</v>
      </c>
      <c r="BJ327" s="18" t="s">
        <v>81</v>
      </c>
      <c r="BK327" s="231">
        <f>ROUND(I327*H327,2)</f>
        <v>0</v>
      </c>
      <c r="BL327" s="18" t="s">
        <v>123</v>
      </c>
      <c r="BM327" s="230" t="s">
        <v>458</v>
      </c>
    </row>
    <row r="328" s="2" customFormat="1">
      <c r="A328" s="39"/>
      <c r="B328" s="40"/>
      <c r="C328" s="41"/>
      <c r="D328" s="232" t="s">
        <v>125</v>
      </c>
      <c r="E328" s="41"/>
      <c r="F328" s="233" t="s">
        <v>459</v>
      </c>
      <c r="G328" s="41"/>
      <c r="H328" s="41"/>
      <c r="I328" s="234"/>
      <c r="J328" s="41"/>
      <c r="K328" s="41"/>
      <c r="L328" s="45"/>
      <c r="M328" s="235"/>
      <c r="N328" s="236"/>
      <c r="O328" s="92"/>
      <c r="P328" s="92"/>
      <c r="Q328" s="92"/>
      <c r="R328" s="92"/>
      <c r="S328" s="92"/>
      <c r="T328" s="93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18" t="s">
        <v>125</v>
      </c>
      <c r="AU328" s="18" t="s">
        <v>83</v>
      </c>
    </row>
    <row r="329" s="2" customFormat="1">
      <c r="A329" s="39"/>
      <c r="B329" s="40"/>
      <c r="C329" s="41"/>
      <c r="D329" s="238" t="s">
        <v>134</v>
      </c>
      <c r="E329" s="41"/>
      <c r="F329" s="239" t="s">
        <v>460</v>
      </c>
      <c r="G329" s="41"/>
      <c r="H329" s="41"/>
      <c r="I329" s="234"/>
      <c r="J329" s="41"/>
      <c r="K329" s="41"/>
      <c r="L329" s="45"/>
      <c r="M329" s="235"/>
      <c r="N329" s="236"/>
      <c r="O329" s="92"/>
      <c r="P329" s="92"/>
      <c r="Q329" s="92"/>
      <c r="R329" s="92"/>
      <c r="S329" s="92"/>
      <c r="T329" s="93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T329" s="18" t="s">
        <v>134</v>
      </c>
      <c r="AU329" s="18" t="s">
        <v>83</v>
      </c>
    </row>
    <row r="330" s="2" customFormat="1">
      <c r="A330" s="39"/>
      <c r="B330" s="40"/>
      <c r="C330" s="41"/>
      <c r="D330" s="232" t="s">
        <v>126</v>
      </c>
      <c r="E330" s="41"/>
      <c r="F330" s="237" t="s">
        <v>461</v>
      </c>
      <c r="G330" s="41"/>
      <c r="H330" s="41"/>
      <c r="I330" s="234"/>
      <c r="J330" s="41"/>
      <c r="K330" s="41"/>
      <c r="L330" s="45"/>
      <c r="M330" s="235"/>
      <c r="N330" s="236"/>
      <c r="O330" s="92"/>
      <c r="P330" s="92"/>
      <c r="Q330" s="92"/>
      <c r="R330" s="92"/>
      <c r="S330" s="92"/>
      <c r="T330" s="93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T330" s="18" t="s">
        <v>126</v>
      </c>
      <c r="AU330" s="18" t="s">
        <v>83</v>
      </c>
    </row>
    <row r="331" s="13" customFormat="1">
      <c r="A331" s="13"/>
      <c r="B331" s="240"/>
      <c r="C331" s="241"/>
      <c r="D331" s="232" t="s">
        <v>136</v>
      </c>
      <c r="E331" s="241"/>
      <c r="F331" s="243" t="s">
        <v>454</v>
      </c>
      <c r="G331" s="241"/>
      <c r="H331" s="244">
        <v>294</v>
      </c>
      <c r="I331" s="245"/>
      <c r="J331" s="241"/>
      <c r="K331" s="241"/>
      <c r="L331" s="246"/>
      <c r="M331" s="247"/>
      <c r="N331" s="248"/>
      <c r="O331" s="248"/>
      <c r="P331" s="248"/>
      <c r="Q331" s="248"/>
      <c r="R331" s="248"/>
      <c r="S331" s="248"/>
      <c r="T331" s="249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50" t="s">
        <v>136</v>
      </c>
      <c r="AU331" s="250" t="s">
        <v>83</v>
      </c>
      <c r="AV331" s="13" t="s">
        <v>83</v>
      </c>
      <c r="AW331" s="13" t="s">
        <v>4</v>
      </c>
      <c r="AX331" s="13" t="s">
        <v>81</v>
      </c>
      <c r="AY331" s="250" t="s">
        <v>117</v>
      </c>
    </row>
    <row r="332" s="2" customFormat="1" ht="16.5" customHeight="1">
      <c r="A332" s="39"/>
      <c r="B332" s="40"/>
      <c r="C332" s="219" t="s">
        <v>462</v>
      </c>
      <c r="D332" s="219" t="s">
        <v>119</v>
      </c>
      <c r="E332" s="220" t="s">
        <v>463</v>
      </c>
      <c r="F332" s="221" t="s">
        <v>464</v>
      </c>
      <c r="G332" s="222" t="s">
        <v>130</v>
      </c>
      <c r="H332" s="223">
        <v>294</v>
      </c>
      <c r="I332" s="224"/>
      <c r="J332" s="225">
        <f>ROUND(I332*H332,2)</f>
        <v>0</v>
      </c>
      <c r="K332" s="221" t="s">
        <v>1</v>
      </c>
      <c r="L332" s="45"/>
      <c r="M332" s="226" t="s">
        <v>1</v>
      </c>
      <c r="N332" s="227" t="s">
        <v>38</v>
      </c>
      <c r="O332" s="92"/>
      <c r="P332" s="228">
        <f>O332*H332</f>
        <v>0</v>
      </c>
      <c r="Q332" s="228">
        <v>0</v>
      </c>
      <c r="R332" s="228">
        <f>Q332*H332</f>
        <v>0</v>
      </c>
      <c r="S332" s="228">
        <v>0</v>
      </c>
      <c r="T332" s="229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30" t="s">
        <v>123</v>
      </c>
      <c r="AT332" s="230" t="s">
        <v>119</v>
      </c>
      <c r="AU332" s="230" t="s">
        <v>83</v>
      </c>
      <c r="AY332" s="18" t="s">
        <v>117</v>
      </c>
      <c r="BE332" s="231">
        <f>IF(N332="základní",J332,0)</f>
        <v>0</v>
      </c>
      <c r="BF332" s="231">
        <f>IF(N332="snížená",J332,0)</f>
        <v>0</v>
      </c>
      <c r="BG332" s="231">
        <f>IF(N332="zákl. přenesená",J332,0)</f>
        <v>0</v>
      </c>
      <c r="BH332" s="231">
        <f>IF(N332="sníž. přenesená",J332,0)</f>
        <v>0</v>
      </c>
      <c r="BI332" s="231">
        <f>IF(N332="nulová",J332,0)</f>
        <v>0</v>
      </c>
      <c r="BJ332" s="18" t="s">
        <v>81</v>
      </c>
      <c r="BK332" s="231">
        <f>ROUND(I332*H332,2)</f>
        <v>0</v>
      </c>
      <c r="BL332" s="18" t="s">
        <v>123</v>
      </c>
      <c r="BM332" s="230" t="s">
        <v>465</v>
      </c>
    </row>
    <row r="333" s="2" customFormat="1">
      <c r="A333" s="39"/>
      <c r="B333" s="40"/>
      <c r="C333" s="41"/>
      <c r="D333" s="232" t="s">
        <v>125</v>
      </c>
      <c r="E333" s="41"/>
      <c r="F333" s="233" t="s">
        <v>464</v>
      </c>
      <c r="G333" s="41"/>
      <c r="H333" s="41"/>
      <c r="I333" s="234"/>
      <c r="J333" s="41"/>
      <c r="K333" s="41"/>
      <c r="L333" s="45"/>
      <c r="M333" s="235"/>
      <c r="N333" s="236"/>
      <c r="O333" s="92"/>
      <c r="P333" s="92"/>
      <c r="Q333" s="92"/>
      <c r="R333" s="92"/>
      <c r="S333" s="92"/>
      <c r="T333" s="93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T333" s="18" t="s">
        <v>125</v>
      </c>
      <c r="AU333" s="18" t="s">
        <v>83</v>
      </c>
    </row>
    <row r="334" s="2" customFormat="1" ht="16.5" customHeight="1">
      <c r="A334" s="39"/>
      <c r="B334" s="40"/>
      <c r="C334" s="219" t="s">
        <v>466</v>
      </c>
      <c r="D334" s="219" t="s">
        <v>119</v>
      </c>
      <c r="E334" s="220" t="s">
        <v>467</v>
      </c>
      <c r="F334" s="221" t="s">
        <v>468</v>
      </c>
      <c r="G334" s="222" t="s">
        <v>304</v>
      </c>
      <c r="H334" s="223">
        <v>6</v>
      </c>
      <c r="I334" s="224"/>
      <c r="J334" s="225">
        <f>ROUND(I334*H334,2)</f>
        <v>0</v>
      </c>
      <c r="K334" s="221" t="s">
        <v>1</v>
      </c>
      <c r="L334" s="45"/>
      <c r="M334" s="226" t="s">
        <v>1</v>
      </c>
      <c r="N334" s="227" t="s">
        <v>38</v>
      </c>
      <c r="O334" s="92"/>
      <c r="P334" s="228">
        <f>O334*H334</f>
        <v>0</v>
      </c>
      <c r="Q334" s="228">
        <v>0</v>
      </c>
      <c r="R334" s="228">
        <f>Q334*H334</f>
        <v>0</v>
      </c>
      <c r="S334" s="228">
        <v>0</v>
      </c>
      <c r="T334" s="229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30" t="s">
        <v>123</v>
      </c>
      <c r="AT334" s="230" t="s">
        <v>119</v>
      </c>
      <c r="AU334" s="230" t="s">
        <v>83</v>
      </c>
      <c r="AY334" s="18" t="s">
        <v>117</v>
      </c>
      <c r="BE334" s="231">
        <f>IF(N334="základní",J334,0)</f>
        <v>0</v>
      </c>
      <c r="BF334" s="231">
        <f>IF(N334="snížená",J334,0)</f>
        <v>0</v>
      </c>
      <c r="BG334" s="231">
        <f>IF(N334="zákl. přenesená",J334,0)</f>
        <v>0</v>
      </c>
      <c r="BH334" s="231">
        <f>IF(N334="sníž. přenesená",J334,0)</f>
        <v>0</v>
      </c>
      <c r="BI334" s="231">
        <f>IF(N334="nulová",J334,0)</f>
        <v>0</v>
      </c>
      <c r="BJ334" s="18" t="s">
        <v>81</v>
      </c>
      <c r="BK334" s="231">
        <f>ROUND(I334*H334,2)</f>
        <v>0</v>
      </c>
      <c r="BL334" s="18" t="s">
        <v>123</v>
      </c>
      <c r="BM334" s="230" t="s">
        <v>469</v>
      </c>
    </row>
    <row r="335" s="2" customFormat="1">
      <c r="A335" s="39"/>
      <c r="B335" s="40"/>
      <c r="C335" s="41"/>
      <c r="D335" s="232" t="s">
        <v>125</v>
      </c>
      <c r="E335" s="41"/>
      <c r="F335" s="233" t="s">
        <v>468</v>
      </c>
      <c r="G335" s="41"/>
      <c r="H335" s="41"/>
      <c r="I335" s="234"/>
      <c r="J335" s="41"/>
      <c r="K335" s="41"/>
      <c r="L335" s="45"/>
      <c r="M335" s="235"/>
      <c r="N335" s="236"/>
      <c r="O335" s="92"/>
      <c r="P335" s="92"/>
      <c r="Q335" s="92"/>
      <c r="R335" s="92"/>
      <c r="S335" s="92"/>
      <c r="T335" s="93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T335" s="18" t="s">
        <v>125</v>
      </c>
      <c r="AU335" s="18" t="s">
        <v>83</v>
      </c>
    </row>
    <row r="336" s="2" customFormat="1">
      <c r="A336" s="39"/>
      <c r="B336" s="40"/>
      <c r="C336" s="41"/>
      <c r="D336" s="232" t="s">
        <v>126</v>
      </c>
      <c r="E336" s="41"/>
      <c r="F336" s="237" t="s">
        <v>470</v>
      </c>
      <c r="G336" s="41"/>
      <c r="H336" s="41"/>
      <c r="I336" s="234"/>
      <c r="J336" s="41"/>
      <c r="K336" s="41"/>
      <c r="L336" s="45"/>
      <c r="M336" s="235"/>
      <c r="N336" s="236"/>
      <c r="O336" s="92"/>
      <c r="P336" s="92"/>
      <c r="Q336" s="92"/>
      <c r="R336" s="92"/>
      <c r="S336" s="92"/>
      <c r="T336" s="93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T336" s="18" t="s">
        <v>126</v>
      </c>
      <c r="AU336" s="18" t="s">
        <v>83</v>
      </c>
    </row>
    <row r="337" s="12" customFormat="1" ht="22.8" customHeight="1">
      <c r="A337" s="12"/>
      <c r="B337" s="203"/>
      <c r="C337" s="204"/>
      <c r="D337" s="205" t="s">
        <v>72</v>
      </c>
      <c r="E337" s="217" t="s">
        <v>471</v>
      </c>
      <c r="F337" s="217" t="s">
        <v>472</v>
      </c>
      <c r="G337" s="204"/>
      <c r="H337" s="204"/>
      <c r="I337" s="207"/>
      <c r="J337" s="218">
        <f>BK337</f>
        <v>0</v>
      </c>
      <c r="K337" s="204"/>
      <c r="L337" s="209"/>
      <c r="M337" s="210"/>
      <c r="N337" s="211"/>
      <c r="O337" s="211"/>
      <c r="P337" s="212">
        <f>SUM(P338:P340)</f>
        <v>0</v>
      </c>
      <c r="Q337" s="211"/>
      <c r="R337" s="212">
        <f>SUM(R338:R340)</f>
        <v>0</v>
      </c>
      <c r="S337" s="211"/>
      <c r="T337" s="213">
        <f>SUM(T338:T340)</f>
        <v>0</v>
      </c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R337" s="214" t="s">
        <v>81</v>
      </c>
      <c r="AT337" s="215" t="s">
        <v>72</v>
      </c>
      <c r="AU337" s="215" t="s">
        <v>81</v>
      </c>
      <c r="AY337" s="214" t="s">
        <v>117</v>
      </c>
      <c r="BK337" s="216">
        <f>SUM(BK338:BK340)</f>
        <v>0</v>
      </c>
    </row>
    <row r="338" s="2" customFormat="1" ht="24.15" customHeight="1">
      <c r="A338" s="39"/>
      <c r="B338" s="40"/>
      <c r="C338" s="219" t="s">
        <v>473</v>
      </c>
      <c r="D338" s="219" t="s">
        <v>119</v>
      </c>
      <c r="E338" s="220" t="s">
        <v>474</v>
      </c>
      <c r="F338" s="221" t="s">
        <v>475</v>
      </c>
      <c r="G338" s="222" t="s">
        <v>196</v>
      </c>
      <c r="H338" s="223">
        <v>2.5329999999999999</v>
      </c>
      <c r="I338" s="224"/>
      <c r="J338" s="225">
        <f>ROUND(I338*H338,2)</f>
        <v>0</v>
      </c>
      <c r="K338" s="221" t="s">
        <v>131</v>
      </c>
      <c r="L338" s="45"/>
      <c r="M338" s="226" t="s">
        <v>1</v>
      </c>
      <c r="N338" s="227" t="s">
        <v>38</v>
      </c>
      <c r="O338" s="92"/>
      <c r="P338" s="228">
        <f>O338*H338</f>
        <v>0</v>
      </c>
      <c r="Q338" s="228">
        <v>0</v>
      </c>
      <c r="R338" s="228">
        <f>Q338*H338</f>
        <v>0</v>
      </c>
      <c r="S338" s="228">
        <v>0</v>
      </c>
      <c r="T338" s="229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30" t="s">
        <v>123</v>
      </c>
      <c r="AT338" s="230" t="s">
        <v>119</v>
      </c>
      <c r="AU338" s="230" t="s">
        <v>83</v>
      </c>
      <c r="AY338" s="18" t="s">
        <v>117</v>
      </c>
      <c r="BE338" s="231">
        <f>IF(N338="základní",J338,0)</f>
        <v>0</v>
      </c>
      <c r="BF338" s="231">
        <f>IF(N338="snížená",J338,0)</f>
        <v>0</v>
      </c>
      <c r="BG338" s="231">
        <f>IF(N338="zákl. přenesená",J338,0)</f>
        <v>0</v>
      </c>
      <c r="BH338" s="231">
        <f>IF(N338="sníž. přenesená",J338,0)</f>
        <v>0</v>
      </c>
      <c r="BI338" s="231">
        <f>IF(N338="nulová",J338,0)</f>
        <v>0</v>
      </c>
      <c r="BJ338" s="18" t="s">
        <v>81</v>
      </c>
      <c r="BK338" s="231">
        <f>ROUND(I338*H338,2)</f>
        <v>0</v>
      </c>
      <c r="BL338" s="18" t="s">
        <v>123</v>
      </c>
      <c r="BM338" s="230" t="s">
        <v>476</v>
      </c>
    </row>
    <row r="339" s="2" customFormat="1">
      <c r="A339" s="39"/>
      <c r="B339" s="40"/>
      <c r="C339" s="41"/>
      <c r="D339" s="232" t="s">
        <v>125</v>
      </c>
      <c r="E339" s="41"/>
      <c r="F339" s="233" t="s">
        <v>477</v>
      </c>
      <c r="G339" s="41"/>
      <c r="H339" s="41"/>
      <c r="I339" s="234"/>
      <c r="J339" s="41"/>
      <c r="K339" s="41"/>
      <c r="L339" s="45"/>
      <c r="M339" s="235"/>
      <c r="N339" s="236"/>
      <c r="O339" s="92"/>
      <c r="P339" s="92"/>
      <c r="Q339" s="92"/>
      <c r="R339" s="92"/>
      <c r="S339" s="92"/>
      <c r="T339" s="93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T339" s="18" t="s">
        <v>125</v>
      </c>
      <c r="AU339" s="18" t="s">
        <v>83</v>
      </c>
    </row>
    <row r="340" s="2" customFormat="1">
      <c r="A340" s="39"/>
      <c r="B340" s="40"/>
      <c r="C340" s="41"/>
      <c r="D340" s="238" t="s">
        <v>134</v>
      </c>
      <c r="E340" s="41"/>
      <c r="F340" s="239" t="s">
        <v>478</v>
      </c>
      <c r="G340" s="41"/>
      <c r="H340" s="41"/>
      <c r="I340" s="234"/>
      <c r="J340" s="41"/>
      <c r="K340" s="41"/>
      <c r="L340" s="45"/>
      <c r="M340" s="293"/>
      <c r="N340" s="294"/>
      <c r="O340" s="295"/>
      <c r="P340" s="295"/>
      <c r="Q340" s="295"/>
      <c r="R340" s="295"/>
      <c r="S340" s="295"/>
      <c r="T340" s="296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T340" s="18" t="s">
        <v>134</v>
      </c>
      <c r="AU340" s="18" t="s">
        <v>83</v>
      </c>
    </row>
    <row r="341" s="2" customFormat="1" ht="6.96" customHeight="1">
      <c r="A341" s="39"/>
      <c r="B341" s="67"/>
      <c r="C341" s="68"/>
      <c r="D341" s="68"/>
      <c r="E341" s="68"/>
      <c r="F341" s="68"/>
      <c r="G341" s="68"/>
      <c r="H341" s="68"/>
      <c r="I341" s="68"/>
      <c r="J341" s="68"/>
      <c r="K341" s="68"/>
      <c r="L341" s="45"/>
      <c r="M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</row>
  </sheetData>
  <sheetProtection sheet="1" autoFilter="0" formatColumns="0" formatRows="0" objects="1" scenarios="1" spinCount="100000" saltValue="cbo9Z/BGsN5KQCpdwnxW9lYR1KM1q99DXKVwQXVwZ6XLYdko8Jr0el8D0a34m3jAx3+/qNrK0bsst5SLqLIu9w==" hashValue="IYImCPjaH+aj/ZklAkHd8qQm5bUY9251HWf6p9PSwU+2goErpg3MRHfuVzNGS8JZ+KAJ4Im1s0yb1ksdUa/Y6g==" algorithmName="SHA-512" password="CC35"/>
  <autoFilter ref="C122:K340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hyperlinks>
    <hyperlink ref="F131" r:id="rId1" display="https://podminky.urs.cz/item/CS_URS_2026_01/119001421"/>
    <hyperlink ref="F138" r:id="rId2" display="https://podminky.urs.cz/item/CS_URS_2026_01/132254104"/>
    <hyperlink ref="F142" r:id="rId3" display="https://podminky.urs.cz/item/CS_URS_2026_01/151101101"/>
    <hyperlink ref="F146" r:id="rId4" display="https://podminky.urs.cz/item/CS_URS_2026_01/151101111"/>
    <hyperlink ref="F149" r:id="rId5" display="https://podminky.urs.cz/item/CS_URS_2026_01/162251102"/>
    <hyperlink ref="F161" r:id="rId6" display="https://podminky.urs.cz/item/CS_URS_2026_01/162751117"/>
    <hyperlink ref="F168" r:id="rId7" display="https://podminky.urs.cz/item/CS_URS_2026_01/167151111"/>
    <hyperlink ref="F176" r:id="rId8" display="https://podminky.urs.cz/item/CS_URS_2026_01/171201231"/>
    <hyperlink ref="F181" r:id="rId9" display="https://podminky.urs.cz/item/CS_URS_2026_01/171251201"/>
    <hyperlink ref="F188" r:id="rId10" display="https://podminky.urs.cz/item/CS_URS_2026_01/174151101"/>
    <hyperlink ref="F195" r:id="rId11" display="https://podminky.urs.cz/item/CS_URS_2026_01/174251109"/>
    <hyperlink ref="F199" r:id="rId12" display="https://podminky.urs.cz/item/CS_URS_2026_01/175151101"/>
    <hyperlink ref="F207" r:id="rId13" display="https://podminky.urs.cz/item/CS_URS_2026_01/181951112"/>
    <hyperlink ref="F212" r:id="rId14" display="https://podminky.urs.cz/item/CS_URS_2026_01/211571121"/>
    <hyperlink ref="F217" r:id="rId15" display="https://podminky.urs.cz/item/CS_URS_2026_01/212755216"/>
    <hyperlink ref="F222" r:id="rId16" display="https://podminky.urs.cz/item/CS_URS_2026_01/451573111"/>
    <hyperlink ref="F227" r:id="rId17" display="https://podminky.urs.cz/item/CS_URS_2026_01/452323131"/>
    <hyperlink ref="F231" r:id="rId18" display="https://podminky.urs.cz/item/CS_URS_2026_01/452353111"/>
    <hyperlink ref="F235" r:id="rId19" display="https://podminky.urs.cz/item/CS_URS_2026_01/452353112"/>
    <hyperlink ref="F240" r:id="rId20" display="https://podminky.urs.cz/item/CS_URS_2026_01/564861011"/>
    <hyperlink ref="F246" r:id="rId21" display="https://podminky.urs.cz/item/CS_URS_2026_01/850311811"/>
    <hyperlink ref="F250" r:id="rId22" display="https://podminky.urs.cz/item/CS_URS_2026_01/857262122"/>
    <hyperlink ref="F255" r:id="rId23" display="https://podminky.urs.cz/item/CS_URS_2026_01/857264122"/>
    <hyperlink ref="F260" r:id="rId24" display="https://podminky.urs.cz/item/CS_URS_2026_01/871251141"/>
    <hyperlink ref="F266" r:id="rId25" display="https://podminky.urs.cz/item/CS_URS_2026_01/877251101"/>
    <hyperlink ref="F276" r:id="rId26" display="https://podminky.urs.cz/item/CS_URS_2026_01/891241112"/>
    <hyperlink ref="F283" r:id="rId27" display="https://podminky.urs.cz/item/CS_URS_2026_01/891249951"/>
    <hyperlink ref="F288" r:id="rId28" display="https://podminky.urs.cz/item/CS_URS_2026_01/891261112"/>
    <hyperlink ref="F295" r:id="rId29" display="https://podminky.urs.cz/item/CS_URS_2026_01/891261222"/>
    <hyperlink ref="F302" r:id="rId30" display="https://podminky.urs.cz/item/CS_URS_2026_01/891265321"/>
    <hyperlink ref="F307" r:id="rId31" display="https://podminky.urs.cz/item/CS_URS_2026_01/891269951"/>
    <hyperlink ref="F312" r:id="rId32" display="https://podminky.urs.cz/item/CS_URS_2026_01/892271111"/>
    <hyperlink ref="F315" r:id="rId33" display="https://podminky.urs.cz/item/CS_URS_2026_01/892273122"/>
    <hyperlink ref="F318" r:id="rId34" display="https://podminky.urs.cz/item/CS_URS_2026_01/899121102"/>
    <hyperlink ref="F325" r:id="rId35" display="https://podminky.urs.cz/item/CS_URS_2026_01/899721111"/>
    <hyperlink ref="F329" r:id="rId36" display="https://podminky.urs.cz/item/CS_URS_2026_01/899722113"/>
    <hyperlink ref="F340" r:id="rId37" display="https://podminky.urs.cz/item/CS_URS_2026_01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8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86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83</v>
      </c>
    </row>
    <row r="4" s="1" customFormat="1" ht="24.96" customHeight="1">
      <c r="B4" s="21"/>
      <c r="D4" s="139" t="s">
        <v>87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Výměna vodovodu - Dolní Jirčany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88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479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4. 6. 2026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26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26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31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26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32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33</v>
      </c>
      <c r="E30" s="39"/>
      <c r="F30" s="39"/>
      <c r="G30" s="39"/>
      <c r="H30" s="39"/>
      <c r="I30" s="39"/>
      <c r="J30" s="152">
        <f>ROUND(J121,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35</v>
      </c>
      <c r="G32" s="39"/>
      <c r="H32" s="39"/>
      <c r="I32" s="153" t="s">
        <v>34</v>
      </c>
      <c r="J32" s="153" t="s">
        <v>36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37</v>
      </c>
      <c r="E33" s="141" t="s">
        <v>38</v>
      </c>
      <c r="F33" s="155">
        <f>ROUND((SUM(BE121:BE168)),  2)</f>
        <v>0</v>
      </c>
      <c r="G33" s="39"/>
      <c r="H33" s="39"/>
      <c r="I33" s="156">
        <v>0.20999999999999999</v>
      </c>
      <c r="J33" s="155">
        <f>ROUND(((SUM(BE121:BE168))*I33),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39</v>
      </c>
      <c r="F34" s="155">
        <f>ROUND((SUM(BF121:BF168)),  2)</f>
        <v>0</v>
      </c>
      <c r="G34" s="39"/>
      <c r="H34" s="39"/>
      <c r="I34" s="156">
        <v>0.12</v>
      </c>
      <c r="J34" s="155">
        <f>ROUND(((SUM(BF121:BF168))*I34),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40</v>
      </c>
      <c r="F35" s="155">
        <f>ROUND((SUM(BG121:BG168)),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41</v>
      </c>
      <c r="F36" s="155">
        <f>ROUND((SUM(BH121:BH168)),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42</v>
      </c>
      <c r="F37" s="155">
        <f>ROUND((SUM(BI121:BI168)),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43</v>
      </c>
      <c r="E39" s="159"/>
      <c r="F39" s="159"/>
      <c r="G39" s="160" t="s">
        <v>44</v>
      </c>
      <c r="H39" s="161" t="s">
        <v>45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46</v>
      </c>
      <c r="E50" s="165"/>
      <c r="F50" s="165"/>
      <c r="G50" s="164" t="s">
        <v>47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48</v>
      </c>
      <c r="E61" s="167"/>
      <c r="F61" s="168" t="s">
        <v>49</v>
      </c>
      <c r="G61" s="166" t="s">
        <v>48</v>
      </c>
      <c r="H61" s="167"/>
      <c r="I61" s="167"/>
      <c r="J61" s="169" t="s">
        <v>49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50</v>
      </c>
      <c r="E65" s="170"/>
      <c r="F65" s="170"/>
      <c r="G65" s="164" t="s">
        <v>51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48</v>
      </c>
      <c r="E76" s="167"/>
      <c r="F76" s="168" t="s">
        <v>49</v>
      </c>
      <c r="G76" s="166" t="s">
        <v>48</v>
      </c>
      <c r="H76" s="167"/>
      <c r="I76" s="167"/>
      <c r="J76" s="169" t="s">
        <v>49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90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Výměna vodovodu - Dolní Jirčany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88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VRN - Vedlejší rozpočtové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4. 6. 2026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29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31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91</v>
      </c>
      <c r="D94" s="177"/>
      <c r="E94" s="177"/>
      <c r="F94" s="177"/>
      <c r="G94" s="177"/>
      <c r="H94" s="177"/>
      <c r="I94" s="177"/>
      <c r="J94" s="178" t="s">
        <v>92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93</v>
      </c>
      <c r="D96" s="41"/>
      <c r="E96" s="41"/>
      <c r="F96" s="41"/>
      <c r="G96" s="41"/>
      <c r="H96" s="41"/>
      <c r="I96" s="41"/>
      <c r="J96" s="111">
        <f>J121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94</v>
      </c>
    </row>
    <row r="97" s="9" customFormat="1" ht="24.96" customHeight="1">
      <c r="A97" s="9"/>
      <c r="B97" s="180"/>
      <c r="C97" s="181"/>
      <c r="D97" s="182" t="s">
        <v>479</v>
      </c>
      <c r="E97" s="183"/>
      <c r="F97" s="183"/>
      <c r="G97" s="183"/>
      <c r="H97" s="183"/>
      <c r="I97" s="183"/>
      <c r="J97" s="184">
        <f>J122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480</v>
      </c>
      <c r="E98" s="189"/>
      <c r="F98" s="189"/>
      <c r="G98" s="189"/>
      <c r="H98" s="189"/>
      <c r="I98" s="189"/>
      <c r="J98" s="190">
        <f>J123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481</v>
      </c>
      <c r="E99" s="189"/>
      <c r="F99" s="189"/>
      <c r="G99" s="189"/>
      <c r="H99" s="189"/>
      <c r="I99" s="189"/>
      <c r="J99" s="190">
        <f>J147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482</v>
      </c>
      <c r="E100" s="189"/>
      <c r="F100" s="189"/>
      <c r="G100" s="189"/>
      <c r="H100" s="189"/>
      <c r="I100" s="189"/>
      <c r="J100" s="190">
        <f>J161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483</v>
      </c>
      <c r="E101" s="189"/>
      <c r="F101" s="189"/>
      <c r="G101" s="189"/>
      <c r="H101" s="189"/>
      <c r="I101" s="189"/>
      <c r="J101" s="190">
        <f>J165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7" s="2" customFormat="1" ht="6.96" customHeight="1">
      <c r="A107" s="39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4.96" customHeight="1">
      <c r="A108" s="39"/>
      <c r="B108" s="40"/>
      <c r="C108" s="24" t="s">
        <v>102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16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175" t="str">
        <f>E7</f>
        <v>Výměna vodovodu - Dolní Jirčany</v>
      </c>
      <c r="F111" s="33"/>
      <c r="G111" s="33"/>
      <c r="H111" s="33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88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77" t="str">
        <f>E9</f>
        <v>VRN - Vedlejší rozpočtové náklady</v>
      </c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20</v>
      </c>
      <c r="D115" s="41"/>
      <c r="E115" s="41"/>
      <c r="F115" s="28" t="str">
        <f>F12</f>
        <v xml:space="preserve"> </v>
      </c>
      <c r="G115" s="41"/>
      <c r="H115" s="41"/>
      <c r="I115" s="33" t="s">
        <v>22</v>
      </c>
      <c r="J115" s="80" t="str">
        <f>IF(J12="","",J12)</f>
        <v>4. 6. 2026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24</v>
      </c>
      <c r="D117" s="41"/>
      <c r="E117" s="41"/>
      <c r="F117" s="28" t="str">
        <f>E15</f>
        <v xml:space="preserve"> </v>
      </c>
      <c r="G117" s="41"/>
      <c r="H117" s="41"/>
      <c r="I117" s="33" t="s">
        <v>29</v>
      </c>
      <c r="J117" s="37" t="str">
        <f>E21</f>
        <v xml:space="preserve"> 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27</v>
      </c>
      <c r="D118" s="41"/>
      <c r="E118" s="41"/>
      <c r="F118" s="28" t="str">
        <f>IF(E18="","",E18)</f>
        <v>Vyplň údaj</v>
      </c>
      <c r="G118" s="41"/>
      <c r="H118" s="41"/>
      <c r="I118" s="33" t="s">
        <v>31</v>
      </c>
      <c r="J118" s="37" t="str">
        <f>E24</f>
        <v xml:space="preserve"> 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0.32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11" customFormat="1" ht="29.28" customHeight="1">
      <c r="A120" s="192"/>
      <c r="B120" s="193"/>
      <c r="C120" s="194" t="s">
        <v>103</v>
      </c>
      <c r="D120" s="195" t="s">
        <v>58</v>
      </c>
      <c r="E120" s="195" t="s">
        <v>54</v>
      </c>
      <c r="F120" s="195" t="s">
        <v>55</v>
      </c>
      <c r="G120" s="195" t="s">
        <v>104</v>
      </c>
      <c r="H120" s="195" t="s">
        <v>105</v>
      </c>
      <c r="I120" s="195" t="s">
        <v>106</v>
      </c>
      <c r="J120" s="195" t="s">
        <v>92</v>
      </c>
      <c r="K120" s="196" t="s">
        <v>107</v>
      </c>
      <c r="L120" s="197"/>
      <c r="M120" s="101" t="s">
        <v>1</v>
      </c>
      <c r="N120" s="102" t="s">
        <v>37</v>
      </c>
      <c r="O120" s="102" t="s">
        <v>108</v>
      </c>
      <c r="P120" s="102" t="s">
        <v>109</v>
      </c>
      <c r="Q120" s="102" t="s">
        <v>110</v>
      </c>
      <c r="R120" s="102" t="s">
        <v>111</v>
      </c>
      <c r="S120" s="102" t="s">
        <v>112</v>
      </c>
      <c r="T120" s="103" t="s">
        <v>113</v>
      </c>
      <c r="U120" s="192"/>
      <c r="V120" s="192"/>
      <c r="W120" s="192"/>
      <c r="X120" s="192"/>
      <c r="Y120" s="192"/>
      <c r="Z120" s="192"/>
      <c r="AA120" s="192"/>
      <c r="AB120" s="192"/>
      <c r="AC120" s="192"/>
      <c r="AD120" s="192"/>
      <c r="AE120" s="192"/>
    </row>
    <row r="121" s="2" customFormat="1" ht="22.8" customHeight="1">
      <c r="A121" s="39"/>
      <c r="B121" s="40"/>
      <c r="C121" s="108" t="s">
        <v>114</v>
      </c>
      <c r="D121" s="41"/>
      <c r="E121" s="41"/>
      <c r="F121" s="41"/>
      <c r="G121" s="41"/>
      <c r="H121" s="41"/>
      <c r="I121" s="41"/>
      <c r="J121" s="198">
        <f>BK121</f>
        <v>0</v>
      </c>
      <c r="K121" s="41"/>
      <c r="L121" s="45"/>
      <c r="M121" s="104"/>
      <c r="N121" s="199"/>
      <c r="O121" s="105"/>
      <c r="P121" s="200">
        <f>P122</f>
        <v>0</v>
      </c>
      <c r="Q121" s="105"/>
      <c r="R121" s="200">
        <f>R122</f>
        <v>0</v>
      </c>
      <c r="S121" s="105"/>
      <c r="T121" s="201">
        <f>T122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72</v>
      </c>
      <c r="AU121" s="18" t="s">
        <v>94</v>
      </c>
      <c r="BK121" s="202">
        <f>BK122</f>
        <v>0</v>
      </c>
    </row>
    <row r="122" s="12" customFormat="1" ht="25.92" customHeight="1">
      <c r="A122" s="12"/>
      <c r="B122" s="203"/>
      <c r="C122" s="204"/>
      <c r="D122" s="205" t="s">
        <v>72</v>
      </c>
      <c r="E122" s="206" t="s">
        <v>84</v>
      </c>
      <c r="F122" s="206" t="s">
        <v>85</v>
      </c>
      <c r="G122" s="204"/>
      <c r="H122" s="204"/>
      <c r="I122" s="207"/>
      <c r="J122" s="208">
        <f>BK122</f>
        <v>0</v>
      </c>
      <c r="K122" s="204"/>
      <c r="L122" s="209"/>
      <c r="M122" s="210"/>
      <c r="N122" s="211"/>
      <c r="O122" s="211"/>
      <c r="P122" s="212">
        <f>P123+P147+P161+P165</f>
        <v>0</v>
      </c>
      <c r="Q122" s="211"/>
      <c r="R122" s="212">
        <f>R123+R147+R161+R165</f>
        <v>0</v>
      </c>
      <c r="S122" s="211"/>
      <c r="T122" s="213">
        <f>T123+T147+T161+T165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4" t="s">
        <v>150</v>
      </c>
      <c r="AT122" s="215" t="s">
        <v>72</v>
      </c>
      <c r="AU122" s="215" t="s">
        <v>73</v>
      </c>
      <c r="AY122" s="214" t="s">
        <v>117</v>
      </c>
      <c r="BK122" s="216">
        <f>BK123+BK147+BK161+BK165</f>
        <v>0</v>
      </c>
    </row>
    <row r="123" s="12" customFormat="1" ht="22.8" customHeight="1">
      <c r="A123" s="12"/>
      <c r="B123" s="203"/>
      <c r="C123" s="204"/>
      <c r="D123" s="205" t="s">
        <v>72</v>
      </c>
      <c r="E123" s="217" t="s">
        <v>484</v>
      </c>
      <c r="F123" s="217" t="s">
        <v>485</v>
      </c>
      <c r="G123" s="204"/>
      <c r="H123" s="204"/>
      <c r="I123" s="207"/>
      <c r="J123" s="218">
        <f>BK123</f>
        <v>0</v>
      </c>
      <c r="K123" s="204"/>
      <c r="L123" s="209"/>
      <c r="M123" s="210"/>
      <c r="N123" s="211"/>
      <c r="O123" s="211"/>
      <c r="P123" s="212">
        <f>SUM(P124:P146)</f>
        <v>0</v>
      </c>
      <c r="Q123" s="211"/>
      <c r="R123" s="212">
        <f>SUM(R124:R146)</f>
        <v>0</v>
      </c>
      <c r="S123" s="211"/>
      <c r="T123" s="213">
        <f>SUM(T124:T146)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4" t="s">
        <v>150</v>
      </c>
      <c r="AT123" s="215" t="s">
        <v>72</v>
      </c>
      <c r="AU123" s="215" t="s">
        <v>81</v>
      </c>
      <c r="AY123" s="214" t="s">
        <v>117</v>
      </c>
      <c r="BK123" s="216">
        <f>SUM(BK124:BK146)</f>
        <v>0</v>
      </c>
    </row>
    <row r="124" s="2" customFormat="1" ht="24.15" customHeight="1">
      <c r="A124" s="39"/>
      <c r="B124" s="40"/>
      <c r="C124" s="219" t="s">
        <v>81</v>
      </c>
      <c r="D124" s="219" t="s">
        <v>119</v>
      </c>
      <c r="E124" s="220" t="s">
        <v>486</v>
      </c>
      <c r="F124" s="221" t="s">
        <v>487</v>
      </c>
      <c r="G124" s="222" t="s">
        <v>350</v>
      </c>
      <c r="H124" s="223">
        <v>1</v>
      </c>
      <c r="I124" s="224"/>
      <c r="J124" s="225">
        <f>ROUND(I124*H124,2)</f>
        <v>0</v>
      </c>
      <c r="K124" s="221" t="s">
        <v>131</v>
      </c>
      <c r="L124" s="45"/>
      <c r="M124" s="226" t="s">
        <v>1</v>
      </c>
      <c r="N124" s="227" t="s">
        <v>38</v>
      </c>
      <c r="O124" s="92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0" t="s">
        <v>488</v>
      </c>
      <c r="AT124" s="230" t="s">
        <v>119</v>
      </c>
      <c r="AU124" s="230" t="s">
        <v>83</v>
      </c>
      <c r="AY124" s="18" t="s">
        <v>117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8" t="s">
        <v>81</v>
      </c>
      <c r="BK124" s="231">
        <f>ROUND(I124*H124,2)</f>
        <v>0</v>
      </c>
      <c r="BL124" s="18" t="s">
        <v>488</v>
      </c>
      <c r="BM124" s="230" t="s">
        <v>489</v>
      </c>
    </row>
    <row r="125" s="2" customFormat="1">
      <c r="A125" s="39"/>
      <c r="B125" s="40"/>
      <c r="C125" s="41"/>
      <c r="D125" s="232" t="s">
        <v>125</v>
      </c>
      <c r="E125" s="41"/>
      <c r="F125" s="233" t="s">
        <v>487</v>
      </c>
      <c r="G125" s="41"/>
      <c r="H125" s="41"/>
      <c r="I125" s="234"/>
      <c r="J125" s="41"/>
      <c r="K125" s="41"/>
      <c r="L125" s="45"/>
      <c r="M125" s="235"/>
      <c r="N125" s="236"/>
      <c r="O125" s="92"/>
      <c r="P125" s="92"/>
      <c r="Q125" s="92"/>
      <c r="R125" s="92"/>
      <c r="S125" s="92"/>
      <c r="T125" s="93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125</v>
      </c>
      <c r="AU125" s="18" t="s">
        <v>83</v>
      </c>
    </row>
    <row r="126" s="2" customFormat="1">
      <c r="A126" s="39"/>
      <c r="B126" s="40"/>
      <c r="C126" s="41"/>
      <c r="D126" s="238" t="s">
        <v>134</v>
      </c>
      <c r="E126" s="41"/>
      <c r="F126" s="239" t="s">
        <v>490</v>
      </c>
      <c r="G126" s="41"/>
      <c r="H126" s="41"/>
      <c r="I126" s="234"/>
      <c r="J126" s="41"/>
      <c r="K126" s="41"/>
      <c r="L126" s="45"/>
      <c r="M126" s="235"/>
      <c r="N126" s="236"/>
      <c r="O126" s="92"/>
      <c r="P126" s="92"/>
      <c r="Q126" s="92"/>
      <c r="R126" s="92"/>
      <c r="S126" s="92"/>
      <c r="T126" s="93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134</v>
      </c>
      <c r="AU126" s="18" t="s">
        <v>83</v>
      </c>
    </row>
    <row r="127" s="2" customFormat="1" ht="16.5" customHeight="1">
      <c r="A127" s="39"/>
      <c r="B127" s="40"/>
      <c r="C127" s="219" t="s">
        <v>83</v>
      </c>
      <c r="D127" s="219" t="s">
        <v>119</v>
      </c>
      <c r="E127" s="220" t="s">
        <v>491</v>
      </c>
      <c r="F127" s="221" t="s">
        <v>492</v>
      </c>
      <c r="G127" s="222" t="s">
        <v>350</v>
      </c>
      <c r="H127" s="223">
        <v>1</v>
      </c>
      <c r="I127" s="224"/>
      <c r="J127" s="225">
        <f>ROUND(I127*H127,2)</f>
        <v>0</v>
      </c>
      <c r="K127" s="221" t="s">
        <v>1</v>
      </c>
      <c r="L127" s="45"/>
      <c r="M127" s="226" t="s">
        <v>1</v>
      </c>
      <c r="N127" s="227" t="s">
        <v>38</v>
      </c>
      <c r="O127" s="92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0" t="s">
        <v>488</v>
      </c>
      <c r="AT127" s="230" t="s">
        <v>119</v>
      </c>
      <c r="AU127" s="230" t="s">
        <v>83</v>
      </c>
      <c r="AY127" s="18" t="s">
        <v>117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8" t="s">
        <v>81</v>
      </c>
      <c r="BK127" s="231">
        <f>ROUND(I127*H127,2)</f>
        <v>0</v>
      </c>
      <c r="BL127" s="18" t="s">
        <v>488</v>
      </c>
      <c r="BM127" s="230" t="s">
        <v>493</v>
      </c>
    </row>
    <row r="128" s="2" customFormat="1">
      <c r="A128" s="39"/>
      <c r="B128" s="40"/>
      <c r="C128" s="41"/>
      <c r="D128" s="232" t="s">
        <v>125</v>
      </c>
      <c r="E128" s="41"/>
      <c r="F128" s="233" t="s">
        <v>492</v>
      </c>
      <c r="G128" s="41"/>
      <c r="H128" s="41"/>
      <c r="I128" s="234"/>
      <c r="J128" s="41"/>
      <c r="K128" s="41"/>
      <c r="L128" s="45"/>
      <c r="M128" s="235"/>
      <c r="N128" s="236"/>
      <c r="O128" s="92"/>
      <c r="P128" s="92"/>
      <c r="Q128" s="92"/>
      <c r="R128" s="92"/>
      <c r="S128" s="92"/>
      <c r="T128" s="93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125</v>
      </c>
      <c r="AU128" s="18" t="s">
        <v>83</v>
      </c>
    </row>
    <row r="129" s="2" customFormat="1">
      <c r="A129" s="39"/>
      <c r="B129" s="40"/>
      <c r="C129" s="41"/>
      <c r="D129" s="232" t="s">
        <v>126</v>
      </c>
      <c r="E129" s="41"/>
      <c r="F129" s="237" t="s">
        <v>494</v>
      </c>
      <c r="G129" s="41"/>
      <c r="H129" s="41"/>
      <c r="I129" s="234"/>
      <c r="J129" s="41"/>
      <c r="K129" s="41"/>
      <c r="L129" s="45"/>
      <c r="M129" s="235"/>
      <c r="N129" s="236"/>
      <c r="O129" s="92"/>
      <c r="P129" s="92"/>
      <c r="Q129" s="92"/>
      <c r="R129" s="92"/>
      <c r="S129" s="92"/>
      <c r="T129" s="93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126</v>
      </c>
      <c r="AU129" s="18" t="s">
        <v>83</v>
      </c>
    </row>
    <row r="130" s="2" customFormat="1" ht="16.5" customHeight="1">
      <c r="A130" s="39"/>
      <c r="B130" s="40"/>
      <c r="C130" s="219" t="s">
        <v>138</v>
      </c>
      <c r="D130" s="219" t="s">
        <v>119</v>
      </c>
      <c r="E130" s="220" t="s">
        <v>495</v>
      </c>
      <c r="F130" s="221" t="s">
        <v>496</v>
      </c>
      <c r="G130" s="222" t="s">
        <v>350</v>
      </c>
      <c r="H130" s="223">
        <v>1</v>
      </c>
      <c r="I130" s="224"/>
      <c r="J130" s="225">
        <f>ROUND(I130*H130,2)</f>
        <v>0</v>
      </c>
      <c r="K130" s="221" t="s">
        <v>131</v>
      </c>
      <c r="L130" s="45"/>
      <c r="M130" s="226" t="s">
        <v>1</v>
      </c>
      <c r="N130" s="227" t="s">
        <v>38</v>
      </c>
      <c r="O130" s="92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0" t="s">
        <v>488</v>
      </c>
      <c r="AT130" s="230" t="s">
        <v>119</v>
      </c>
      <c r="AU130" s="230" t="s">
        <v>83</v>
      </c>
      <c r="AY130" s="18" t="s">
        <v>117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8" t="s">
        <v>81</v>
      </c>
      <c r="BK130" s="231">
        <f>ROUND(I130*H130,2)</f>
        <v>0</v>
      </c>
      <c r="BL130" s="18" t="s">
        <v>488</v>
      </c>
      <c r="BM130" s="230" t="s">
        <v>497</v>
      </c>
    </row>
    <row r="131" s="2" customFormat="1">
      <c r="A131" s="39"/>
      <c r="B131" s="40"/>
      <c r="C131" s="41"/>
      <c r="D131" s="232" t="s">
        <v>125</v>
      </c>
      <c r="E131" s="41"/>
      <c r="F131" s="233" t="s">
        <v>496</v>
      </c>
      <c r="G131" s="41"/>
      <c r="H131" s="41"/>
      <c r="I131" s="234"/>
      <c r="J131" s="41"/>
      <c r="K131" s="41"/>
      <c r="L131" s="45"/>
      <c r="M131" s="235"/>
      <c r="N131" s="236"/>
      <c r="O131" s="92"/>
      <c r="P131" s="92"/>
      <c r="Q131" s="92"/>
      <c r="R131" s="92"/>
      <c r="S131" s="92"/>
      <c r="T131" s="93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125</v>
      </c>
      <c r="AU131" s="18" t="s">
        <v>83</v>
      </c>
    </row>
    <row r="132" s="2" customFormat="1">
      <c r="A132" s="39"/>
      <c r="B132" s="40"/>
      <c r="C132" s="41"/>
      <c r="D132" s="238" t="s">
        <v>134</v>
      </c>
      <c r="E132" s="41"/>
      <c r="F132" s="239" t="s">
        <v>498</v>
      </c>
      <c r="G132" s="41"/>
      <c r="H132" s="41"/>
      <c r="I132" s="234"/>
      <c r="J132" s="41"/>
      <c r="K132" s="41"/>
      <c r="L132" s="45"/>
      <c r="M132" s="235"/>
      <c r="N132" s="236"/>
      <c r="O132" s="92"/>
      <c r="P132" s="92"/>
      <c r="Q132" s="92"/>
      <c r="R132" s="92"/>
      <c r="S132" s="92"/>
      <c r="T132" s="93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134</v>
      </c>
      <c r="AU132" s="18" t="s">
        <v>83</v>
      </c>
    </row>
    <row r="133" s="2" customFormat="1">
      <c r="A133" s="39"/>
      <c r="B133" s="40"/>
      <c r="C133" s="41"/>
      <c r="D133" s="232" t="s">
        <v>126</v>
      </c>
      <c r="E133" s="41"/>
      <c r="F133" s="237" t="s">
        <v>499</v>
      </c>
      <c r="G133" s="41"/>
      <c r="H133" s="41"/>
      <c r="I133" s="234"/>
      <c r="J133" s="41"/>
      <c r="K133" s="41"/>
      <c r="L133" s="45"/>
      <c r="M133" s="235"/>
      <c r="N133" s="236"/>
      <c r="O133" s="92"/>
      <c r="P133" s="92"/>
      <c r="Q133" s="92"/>
      <c r="R133" s="92"/>
      <c r="S133" s="92"/>
      <c r="T133" s="93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126</v>
      </c>
      <c r="AU133" s="18" t="s">
        <v>83</v>
      </c>
    </row>
    <row r="134" s="2" customFormat="1" ht="16.5" customHeight="1">
      <c r="A134" s="39"/>
      <c r="B134" s="40"/>
      <c r="C134" s="219" t="s">
        <v>123</v>
      </c>
      <c r="D134" s="219" t="s">
        <v>119</v>
      </c>
      <c r="E134" s="220" t="s">
        <v>500</v>
      </c>
      <c r="F134" s="221" t="s">
        <v>501</v>
      </c>
      <c r="G134" s="222" t="s">
        <v>350</v>
      </c>
      <c r="H134" s="223">
        <v>1</v>
      </c>
      <c r="I134" s="224"/>
      <c r="J134" s="225">
        <f>ROUND(I134*H134,2)</f>
        <v>0</v>
      </c>
      <c r="K134" s="221" t="s">
        <v>131</v>
      </c>
      <c r="L134" s="45"/>
      <c r="M134" s="226" t="s">
        <v>1</v>
      </c>
      <c r="N134" s="227" t="s">
        <v>38</v>
      </c>
      <c r="O134" s="92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0" t="s">
        <v>488</v>
      </c>
      <c r="AT134" s="230" t="s">
        <v>119</v>
      </c>
      <c r="AU134" s="230" t="s">
        <v>83</v>
      </c>
      <c r="AY134" s="18" t="s">
        <v>117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8" t="s">
        <v>81</v>
      </c>
      <c r="BK134" s="231">
        <f>ROUND(I134*H134,2)</f>
        <v>0</v>
      </c>
      <c r="BL134" s="18" t="s">
        <v>488</v>
      </c>
      <c r="BM134" s="230" t="s">
        <v>502</v>
      </c>
    </row>
    <row r="135" s="2" customFormat="1">
      <c r="A135" s="39"/>
      <c r="B135" s="40"/>
      <c r="C135" s="41"/>
      <c r="D135" s="232" t="s">
        <v>125</v>
      </c>
      <c r="E135" s="41"/>
      <c r="F135" s="233" t="s">
        <v>501</v>
      </c>
      <c r="G135" s="41"/>
      <c r="H135" s="41"/>
      <c r="I135" s="234"/>
      <c r="J135" s="41"/>
      <c r="K135" s="41"/>
      <c r="L135" s="45"/>
      <c r="M135" s="235"/>
      <c r="N135" s="236"/>
      <c r="O135" s="92"/>
      <c r="P135" s="92"/>
      <c r="Q135" s="92"/>
      <c r="R135" s="92"/>
      <c r="S135" s="92"/>
      <c r="T135" s="93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125</v>
      </c>
      <c r="AU135" s="18" t="s">
        <v>83</v>
      </c>
    </row>
    <row r="136" s="2" customFormat="1">
      <c r="A136" s="39"/>
      <c r="B136" s="40"/>
      <c r="C136" s="41"/>
      <c r="D136" s="238" t="s">
        <v>134</v>
      </c>
      <c r="E136" s="41"/>
      <c r="F136" s="239" t="s">
        <v>503</v>
      </c>
      <c r="G136" s="41"/>
      <c r="H136" s="41"/>
      <c r="I136" s="234"/>
      <c r="J136" s="41"/>
      <c r="K136" s="41"/>
      <c r="L136" s="45"/>
      <c r="M136" s="235"/>
      <c r="N136" s="236"/>
      <c r="O136" s="92"/>
      <c r="P136" s="92"/>
      <c r="Q136" s="92"/>
      <c r="R136" s="92"/>
      <c r="S136" s="92"/>
      <c r="T136" s="93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134</v>
      </c>
      <c r="AU136" s="18" t="s">
        <v>83</v>
      </c>
    </row>
    <row r="137" s="2" customFormat="1" ht="16.5" customHeight="1">
      <c r="A137" s="39"/>
      <c r="B137" s="40"/>
      <c r="C137" s="219" t="s">
        <v>150</v>
      </c>
      <c r="D137" s="219" t="s">
        <v>119</v>
      </c>
      <c r="E137" s="220" t="s">
        <v>504</v>
      </c>
      <c r="F137" s="221" t="s">
        <v>505</v>
      </c>
      <c r="G137" s="222" t="s">
        <v>350</v>
      </c>
      <c r="H137" s="223">
        <v>1</v>
      </c>
      <c r="I137" s="224"/>
      <c r="J137" s="225">
        <f>ROUND(I137*H137,2)</f>
        <v>0</v>
      </c>
      <c r="K137" s="221" t="s">
        <v>1</v>
      </c>
      <c r="L137" s="45"/>
      <c r="M137" s="226" t="s">
        <v>1</v>
      </c>
      <c r="N137" s="227" t="s">
        <v>38</v>
      </c>
      <c r="O137" s="92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0" t="s">
        <v>488</v>
      </c>
      <c r="AT137" s="230" t="s">
        <v>119</v>
      </c>
      <c r="AU137" s="230" t="s">
        <v>83</v>
      </c>
      <c r="AY137" s="18" t="s">
        <v>117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8" t="s">
        <v>81</v>
      </c>
      <c r="BK137" s="231">
        <f>ROUND(I137*H137,2)</f>
        <v>0</v>
      </c>
      <c r="BL137" s="18" t="s">
        <v>488</v>
      </c>
      <c r="BM137" s="230" t="s">
        <v>506</v>
      </c>
    </row>
    <row r="138" s="2" customFormat="1">
      <c r="A138" s="39"/>
      <c r="B138" s="40"/>
      <c r="C138" s="41"/>
      <c r="D138" s="232" t="s">
        <v>125</v>
      </c>
      <c r="E138" s="41"/>
      <c r="F138" s="233" t="s">
        <v>505</v>
      </c>
      <c r="G138" s="41"/>
      <c r="H138" s="41"/>
      <c r="I138" s="234"/>
      <c r="J138" s="41"/>
      <c r="K138" s="41"/>
      <c r="L138" s="45"/>
      <c r="M138" s="235"/>
      <c r="N138" s="236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125</v>
      </c>
      <c r="AU138" s="18" t="s">
        <v>83</v>
      </c>
    </row>
    <row r="139" s="2" customFormat="1">
      <c r="A139" s="39"/>
      <c r="B139" s="40"/>
      <c r="C139" s="41"/>
      <c r="D139" s="232" t="s">
        <v>126</v>
      </c>
      <c r="E139" s="41"/>
      <c r="F139" s="237" t="s">
        <v>507</v>
      </c>
      <c r="G139" s="41"/>
      <c r="H139" s="41"/>
      <c r="I139" s="234"/>
      <c r="J139" s="41"/>
      <c r="K139" s="41"/>
      <c r="L139" s="45"/>
      <c r="M139" s="235"/>
      <c r="N139" s="236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126</v>
      </c>
      <c r="AU139" s="18" t="s">
        <v>83</v>
      </c>
    </row>
    <row r="140" s="2" customFormat="1" ht="16.5" customHeight="1">
      <c r="A140" s="39"/>
      <c r="B140" s="40"/>
      <c r="C140" s="219" t="s">
        <v>158</v>
      </c>
      <c r="D140" s="219" t="s">
        <v>119</v>
      </c>
      <c r="E140" s="220" t="s">
        <v>508</v>
      </c>
      <c r="F140" s="221" t="s">
        <v>509</v>
      </c>
      <c r="G140" s="222" t="s">
        <v>350</v>
      </c>
      <c r="H140" s="223">
        <v>1</v>
      </c>
      <c r="I140" s="224"/>
      <c r="J140" s="225">
        <f>ROUND(I140*H140,2)</f>
        <v>0</v>
      </c>
      <c r="K140" s="221" t="s">
        <v>131</v>
      </c>
      <c r="L140" s="45"/>
      <c r="M140" s="226" t="s">
        <v>1</v>
      </c>
      <c r="N140" s="227" t="s">
        <v>38</v>
      </c>
      <c r="O140" s="92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0" t="s">
        <v>488</v>
      </c>
      <c r="AT140" s="230" t="s">
        <v>119</v>
      </c>
      <c r="AU140" s="230" t="s">
        <v>83</v>
      </c>
      <c r="AY140" s="18" t="s">
        <v>117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8" t="s">
        <v>81</v>
      </c>
      <c r="BK140" s="231">
        <f>ROUND(I140*H140,2)</f>
        <v>0</v>
      </c>
      <c r="BL140" s="18" t="s">
        <v>488</v>
      </c>
      <c r="BM140" s="230" t="s">
        <v>510</v>
      </c>
    </row>
    <row r="141" s="2" customFormat="1">
      <c r="A141" s="39"/>
      <c r="B141" s="40"/>
      <c r="C141" s="41"/>
      <c r="D141" s="232" t="s">
        <v>125</v>
      </c>
      <c r="E141" s="41"/>
      <c r="F141" s="233" t="s">
        <v>509</v>
      </c>
      <c r="G141" s="41"/>
      <c r="H141" s="41"/>
      <c r="I141" s="234"/>
      <c r="J141" s="41"/>
      <c r="K141" s="41"/>
      <c r="L141" s="45"/>
      <c r="M141" s="235"/>
      <c r="N141" s="236"/>
      <c r="O141" s="92"/>
      <c r="P141" s="92"/>
      <c r="Q141" s="92"/>
      <c r="R141" s="92"/>
      <c r="S141" s="92"/>
      <c r="T141" s="93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125</v>
      </c>
      <c r="AU141" s="18" t="s">
        <v>83</v>
      </c>
    </row>
    <row r="142" s="2" customFormat="1">
      <c r="A142" s="39"/>
      <c r="B142" s="40"/>
      <c r="C142" s="41"/>
      <c r="D142" s="238" t="s">
        <v>134</v>
      </c>
      <c r="E142" s="41"/>
      <c r="F142" s="239" t="s">
        <v>511</v>
      </c>
      <c r="G142" s="41"/>
      <c r="H142" s="41"/>
      <c r="I142" s="234"/>
      <c r="J142" s="41"/>
      <c r="K142" s="41"/>
      <c r="L142" s="45"/>
      <c r="M142" s="235"/>
      <c r="N142" s="236"/>
      <c r="O142" s="92"/>
      <c r="P142" s="92"/>
      <c r="Q142" s="92"/>
      <c r="R142" s="92"/>
      <c r="S142" s="92"/>
      <c r="T142" s="93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134</v>
      </c>
      <c r="AU142" s="18" t="s">
        <v>83</v>
      </c>
    </row>
    <row r="143" s="2" customFormat="1">
      <c r="A143" s="39"/>
      <c r="B143" s="40"/>
      <c r="C143" s="41"/>
      <c r="D143" s="232" t="s">
        <v>126</v>
      </c>
      <c r="E143" s="41"/>
      <c r="F143" s="237" t="s">
        <v>512</v>
      </c>
      <c r="G143" s="41"/>
      <c r="H143" s="41"/>
      <c r="I143" s="234"/>
      <c r="J143" s="41"/>
      <c r="K143" s="41"/>
      <c r="L143" s="45"/>
      <c r="M143" s="235"/>
      <c r="N143" s="236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126</v>
      </c>
      <c r="AU143" s="18" t="s">
        <v>83</v>
      </c>
    </row>
    <row r="144" s="2" customFormat="1" ht="16.5" customHeight="1">
      <c r="A144" s="39"/>
      <c r="B144" s="40"/>
      <c r="C144" s="219" t="s">
        <v>164</v>
      </c>
      <c r="D144" s="219" t="s">
        <v>119</v>
      </c>
      <c r="E144" s="220" t="s">
        <v>513</v>
      </c>
      <c r="F144" s="221" t="s">
        <v>514</v>
      </c>
      <c r="G144" s="222" t="s">
        <v>350</v>
      </c>
      <c r="H144" s="223">
        <v>1</v>
      </c>
      <c r="I144" s="224"/>
      <c r="J144" s="225">
        <f>ROUND(I144*H144,2)</f>
        <v>0</v>
      </c>
      <c r="K144" s="221" t="s">
        <v>131</v>
      </c>
      <c r="L144" s="45"/>
      <c r="M144" s="226" t="s">
        <v>1</v>
      </c>
      <c r="N144" s="227" t="s">
        <v>38</v>
      </c>
      <c r="O144" s="92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488</v>
      </c>
      <c r="AT144" s="230" t="s">
        <v>119</v>
      </c>
      <c r="AU144" s="230" t="s">
        <v>83</v>
      </c>
      <c r="AY144" s="18" t="s">
        <v>117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81</v>
      </c>
      <c r="BK144" s="231">
        <f>ROUND(I144*H144,2)</f>
        <v>0</v>
      </c>
      <c r="BL144" s="18" t="s">
        <v>488</v>
      </c>
      <c r="BM144" s="230" t="s">
        <v>515</v>
      </c>
    </row>
    <row r="145" s="2" customFormat="1">
      <c r="A145" s="39"/>
      <c r="B145" s="40"/>
      <c r="C145" s="41"/>
      <c r="D145" s="232" t="s">
        <v>125</v>
      </c>
      <c r="E145" s="41"/>
      <c r="F145" s="233" t="s">
        <v>514</v>
      </c>
      <c r="G145" s="41"/>
      <c r="H145" s="41"/>
      <c r="I145" s="234"/>
      <c r="J145" s="41"/>
      <c r="K145" s="41"/>
      <c r="L145" s="45"/>
      <c r="M145" s="235"/>
      <c r="N145" s="236"/>
      <c r="O145" s="92"/>
      <c r="P145" s="92"/>
      <c r="Q145" s="92"/>
      <c r="R145" s="92"/>
      <c r="S145" s="92"/>
      <c r="T145" s="93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125</v>
      </c>
      <c r="AU145" s="18" t="s">
        <v>83</v>
      </c>
    </row>
    <row r="146" s="2" customFormat="1">
      <c r="A146" s="39"/>
      <c r="B146" s="40"/>
      <c r="C146" s="41"/>
      <c r="D146" s="238" t="s">
        <v>134</v>
      </c>
      <c r="E146" s="41"/>
      <c r="F146" s="239" t="s">
        <v>516</v>
      </c>
      <c r="G146" s="41"/>
      <c r="H146" s="41"/>
      <c r="I146" s="234"/>
      <c r="J146" s="41"/>
      <c r="K146" s="41"/>
      <c r="L146" s="45"/>
      <c r="M146" s="235"/>
      <c r="N146" s="236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134</v>
      </c>
      <c r="AU146" s="18" t="s">
        <v>83</v>
      </c>
    </row>
    <row r="147" s="12" customFormat="1" ht="22.8" customHeight="1">
      <c r="A147" s="12"/>
      <c r="B147" s="203"/>
      <c r="C147" s="204"/>
      <c r="D147" s="205" t="s">
        <v>72</v>
      </c>
      <c r="E147" s="217" t="s">
        <v>517</v>
      </c>
      <c r="F147" s="217" t="s">
        <v>518</v>
      </c>
      <c r="G147" s="204"/>
      <c r="H147" s="204"/>
      <c r="I147" s="207"/>
      <c r="J147" s="218">
        <f>BK147</f>
        <v>0</v>
      </c>
      <c r="K147" s="204"/>
      <c r="L147" s="209"/>
      <c r="M147" s="210"/>
      <c r="N147" s="211"/>
      <c r="O147" s="211"/>
      <c r="P147" s="212">
        <f>SUM(P148:P160)</f>
        <v>0</v>
      </c>
      <c r="Q147" s="211"/>
      <c r="R147" s="212">
        <f>SUM(R148:R160)</f>
        <v>0</v>
      </c>
      <c r="S147" s="211"/>
      <c r="T147" s="213">
        <f>SUM(T148:T160)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4" t="s">
        <v>150</v>
      </c>
      <c r="AT147" s="215" t="s">
        <v>72</v>
      </c>
      <c r="AU147" s="215" t="s">
        <v>81</v>
      </c>
      <c r="AY147" s="214" t="s">
        <v>117</v>
      </c>
      <c r="BK147" s="216">
        <f>SUM(BK148:BK160)</f>
        <v>0</v>
      </c>
    </row>
    <row r="148" s="2" customFormat="1" ht="16.5" customHeight="1">
      <c r="A148" s="39"/>
      <c r="B148" s="40"/>
      <c r="C148" s="219" t="s">
        <v>177</v>
      </c>
      <c r="D148" s="219" t="s">
        <v>119</v>
      </c>
      <c r="E148" s="220" t="s">
        <v>519</v>
      </c>
      <c r="F148" s="221" t="s">
        <v>520</v>
      </c>
      <c r="G148" s="222" t="s">
        <v>350</v>
      </c>
      <c r="H148" s="223">
        <v>1</v>
      </c>
      <c r="I148" s="224"/>
      <c r="J148" s="225">
        <f>ROUND(I148*H148,2)</f>
        <v>0</v>
      </c>
      <c r="K148" s="221" t="s">
        <v>1</v>
      </c>
      <c r="L148" s="45"/>
      <c r="M148" s="226" t="s">
        <v>1</v>
      </c>
      <c r="N148" s="227" t="s">
        <v>38</v>
      </c>
      <c r="O148" s="92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0" t="s">
        <v>123</v>
      </c>
      <c r="AT148" s="230" t="s">
        <v>119</v>
      </c>
      <c r="AU148" s="230" t="s">
        <v>83</v>
      </c>
      <c r="AY148" s="18" t="s">
        <v>117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8" t="s">
        <v>81</v>
      </c>
      <c r="BK148" s="231">
        <f>ROUND(I148*H148,2)</f>
        <v>0</v>
      </c>
      <c r="BL148" s="18" t="s">
        <v>123</v>
      </c>
      <c r="BM148" s="230" t="s">
        <v>521</v>
      </c>
    </row>
    <row r="149" s="2" customFormat="1">
      <c r="A149" s="39"/>
      <c r="B149" s="40"/>
      <c r="C149" s="41"/>
      <c r="D149" s="232" t="s">
        <v>125</v>
      </c>
      <c r="E149" s="41"/>
      <c r="F149" s="233" t="s">
        <v>520</v>
      </c>
      <c r="G149" s="41"/>
      <c r="H149" s="41"/>
      <c r="I149" s="234"/>
      <c r="J149" s="41"/>
      <c r="K149" s="41"/>
      <c r="L149" s="45"/>
      <c r="M149" s="235"/>
      <c r="N149" s="236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125</v>
      </c>
      <c r="AU149" s="18" t="s">
        <v>83</v>
      </c>
    </row>
    <row r="150" s="2" customFormat="1">
      <c r="A150" s="39"/>
      <c r="B150" s="40"/>
      <c r="C150" s="41"/>
      <c r="D150" s="232" t="s">
        <v>126</v>
      </c>
      <c r="E150" s="41"/>
      <c r="F150" s="237" t="s">
        <v>522</v>
      </c>
      <c r="G150" s="41"/>
      <c r="H150" s="41"/>
      <c r="I150" s="234"/>
      <c r="J150" s="41"/>
      <c r="K150" s="41"/>
      <c r="L150" s="45"/>
      <c r="M150" s="235"/>
      <c r="N150" s="236"/>
      <c r="O150" s="92"/>
      <c r="P150" s="92"/>
      <c r="Q150" s="92"/>
      <c r="R150" s="92"/>
      <c r="S150" s="92"/>
      <c r="T150" s="93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126</v>
      </c>
      <c r="AU150" s="18" t="s">
        <v>83</v>
      </c>
    </row>
    <row r="151" s="2" customFormat="1" ht="16.5" customHeight="1">
      <c r="A151" s="39"/>
      <c r="B151" s="40"/>
      <c r="C151" s="219" t="s">
        <v>186</v>
      </c>
      <c r="D151" s="219" t="s">
        <v>119</v>
      </c>
      <c r="E151" s="220" t="s">
        <v>523</v>
      </c>
      <c r="F151" s="221" t="s">
        <v>524</v>
      </c>
      <c r="G151" s="222" t="s">
        <v>350</v>
      </c>
      <c r="H151" s="223">
        <v>1</v>
      </c>
      <c r="I151" s="224"/>
      <c r="J151" s="225">
        <f>ROUND(I151*H151,2)</f>
        <v>0</v>
      </c>
      <c r="K151" s="221" t="s">
        <v>1</v>
      </c>
      <c r="L151" s="45"/>
      <c r="M151" s="226" t="s">
        <v>1</v>
      </c>
      <c r="N151" s="227" t="s">
        <v>38</v>
      </c>
      <c r="O151" s="92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0" t="s">
        <v>123</v>
      </c>
      <c r="AT151" s="230" t="s">
        <v>119</v>
      </c>
      <c r="AU151" s="230" t="s">
        <v>83</v>
      </c>
      <c r="AY151" s="18" t="s">
        <v>117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8" t="s">
        <v>81</v>
      </c>
      <c r="BK151" s="231">
        <f>ROUND(I151*H151,2)</f>
        <v>0</v>
      </c>
      <c r="BL151" s="18" t="s">
        <v>123</v>
      </c>
      <c r="BM151" s="230" t="s">
        <v>525</v>
      </c>
    </row>
    <row r="152" s="2" customFormat="1">
      <c r="A152" s="39"/>
      <c r="B152" s="40"/>
      <c r="C152" s="41"/>
      <c r="D152" s="232" t="s">
        <v>125</v>
      </c>
      <c r="E152" s="41"/>
      <c r="F152" s="233" t="s">
        <v>524</v>
      </c>
      <c r="G152" s="41"/>
      <c r="H152" s="41"/>
      <c r="I152" s="234"/>
      <c r="J152" s="41"/>
      <c r="K152" s="41"/>
      <c r="L152" s="45"/>
      <c r="M152" s="235"/>
      <c r="N152" s="236"/>
      <c r="O152" s="92"/>
      <c r="P152" s="92"/>
      <c r="Q152" s="92"/>
      <c r="R152" s="92"/>
      <c r="S152" s="92"/>
      <c r="T152" s="93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125</v>
      </c>
      <c r="AU152" s="18" t="s">
        <v>83</v>
      </c>
    </row>
    <row r="153" s="2" customFormat="1">
      <c r="A153" s="39"/>
      <c r="B153" s="40"/>
      <c r="C153" s="41"/>
      <c r="D153" s="232" t="s">
        <v>126</v>
      </c>
      <c r="E153" s="41"/>
      <c r="F153" s="237" t="s">
        <v>526</v>
      </c>
      <c r="G153" s="41"/>
      <c r="H153" s="41"/>
      <c r="I153" s="234"/>
      <c r="J153" s="41"/>
      <c r="K153" s="41"/>
      <c r="L153" s="45"/>
      <c r="M153" s="235"/>
      <c r="N153" s="236"/>
      <c r="O153" s="92"/>
      <c r="P153" s="92"/>
      <c r="Q153" s="92"/>
      <c r="R153" s="92"/>
      <c r="S153" s="92"/>
      <c r="T153" s="93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126</v>
      </c>
      <c r="AU153" s="18" t="s">
        <v>83</v>
      </c>
    </row>
    <row r="154" s="2" customFormat="1" ht="16.5" customHeight="1">
      <c r="A154" s="39"/>
      <c r="B154" s="40"/>
      <c r="C154" s="219" t="s">
        <v>193</v>
      </c>
      <c r="D154" s="219" t="s">
        <v>119</v>
      </c>
      <c r="E154" s="220" t="s">
        <v>527</v>
      </c>
      <c r="F154" s="221" t="s">
        <v>528</v>
      </c>
      <c r="G154" s="222" t="s">
        <v>350</v>
      </c>
      <c r="H154" s="223">
        <v>1</v>
      </c>
      <c r="I154" s="224"/>
      <c r="J154" s="225">
        <f>ROUND(I154*H154,2)</f>
        <v>0</v>
      </c>
      <c r="K154" s="221" t="s">
        <v>131</v>
      </c>
      <c r="L154" s="45"/>
      <c r="M154" s="226" t="s">
        <v>1</v>
      </c>
      <c r="N154" s="227" t="s">
        <v>38</v>
      </c>
      <c r="O154" s="92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488</v>
      </c>
      <c r="AT154" s="230" t="s">
        <v>119</v>
      </c>
      <c r="AU154" s="230" t="s">
        <v>83</v>
      </c>
      <c r="AY154" s="18" t="s">
        <v>117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81</v>
      </c>
      <c r="BK154" s="231">
        <f>ROUND(I154*H154,2)</f>
        <v>0</v>
      </c>
      <c r="BL154" s="18" t="s">
        <v>488</v>
      </c>
      <c r="BM154" s="230" t="s">
        <v>529</v>
      </c>
    </row>
    <row r="155" s="2" customFormat="1">
      <c r="A155" s="39"/>
      <c r="B155" s="40"/>
      <c r="C155" s="41"/>
      <c r="D155" s="232" t="s">
        <v>125</v>
      </c>
      <c r="E155" s="41"/>
      <c r="F155" s="233" t="s">
        <v>528</v>
      </c>
      <c r="G155" s="41"/>
      <c r="H155" s="41"/>
      <c r="I155" s="234"/>
      <c r="J155" s="41"/>
      <c r="K155" s="41"/>
      <c r="L155" s="45"/>
      <c r="M155" s="235"/>
      <c r="N155" s="236"/>
      <c r="O155" s="92"/>
      <c r="P155" s="92"/>
      <c r="Q155" s="92"/>
      <c r="R155" s="92"/>
      <c r="S155" s="92"/>
      <c r="T155" s="93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125</v>
      </c>
      <c r="AU155" s="18" t="s">
        <v>83</v>
      </c>
    </row>
    <row r="156" s="2" customFormat="1">
      <c r="A156" s="39"/>
      <c r="B156" s="40"/>
      <c r="C156" s="41"/>
      <c r="D156" s="238" t="s">
        <v>134</v>
      </c>
      <c r="E156" s="41"/>
      <c r="F156" s="239" t="s">
        <v>530</v>
      </c>
      <c r="G156" s="41"/>
      <c r="H156" s="41"/>
      <c r="I156" s="234"/>
      <c r="J156" s="41"/>
      <c r="K156" s="41"/>
      <c r="L156" s="45"/>
      <c r="M156" s="235"/>
      <c r="N156" s="236"/>
      <c r="O156" s="92"/>
      <c r="P156" s="92"/>
      <c r="Q156" s="92"/>
      <c r="R156" s="92"/>
      <c r="S156" s="92"/>
      <c r="T156" s="93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134</v>
      </c>
      <c r="AU156" s="18" t="s">
        <v>83</v>
      </c>
    </row>
    <row r="157" s="2" customFormat="1">
      <c r="A157" s="39"/>
      <c r="B157" s="40"/>
      <c r="C157" s="41"/>
      <c r="D157" s="232" t="s">
        <v>126</v>
      </c>
      <c r="E157" s="41"/>
      <c r="F157" s="237" t="s">
        <v>531</v>
      </c>
      <c r="G157" s="41"/>
      <c r="H157" s="41"/>
      <c r="I157" s="234"/>
      <c r="J157" s="41"/>
      <c r="K157" s="41"/>
      <c r="L157" s="45"/>
      <c r="M157" s="235"/>
      <c r="N157" s="236"/>
      <c r="O157" s="92"/>
      <c r="P157" s="92"/>
      <c r="Q157" s="92"/>
      <c r="R157" s="92"/>
      <c r="S157" s="92"/>
      <c r="T157" s="93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126</v>
      </c>
      <c r="AU157" s="18" t="s">
        <v>83</v>
      </c>
    </row>
    <row r="158" s="2" customFormat="1" ht="16.5" customHeight="1">
      <c r="A158" s="39"/>
      <c r="B158" s="40"/>
      <c r="C158" s="219" t="s">
        <v>202</v>
      </c>
      <c r="D158" s="219" t="s">
        <v>119</v>
      </c>
      <c r="E158" s="220" t="s">
        <v>532</v>
      </c>
      <c r="F158" s="221" t="s">
        <v>533</v>
      </c>
      <c r="G158" s="222" t="s">
        <v>350</v>
      </c>
      <c r="H158" s="223">
        <v>1</v>
      </c>
      <c r="I158" s="224"/>
      <c r="J158" s="225">
        <f>ROUND(I158*H158,2)</f>
        <v>0</v>
      </c>
      <c r="K158" s="221" t="s">
        <v>1</v>
      </c>
      <c r="L158" s="45"/>
      <c r="M158" s="226" t="s">
        <v>1</v>
      </c>
      <c r="N158" s="227" t="s">
        <v>38</v>
      </c>
      <c r="O158" s="92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0" t="s">
        <v>488</v>
      </c>
      <c r="AT158" s="230" t="s">
        <v>119</v>
      </c>
      <c r="AU158" s="230" t="s">
        <v>83</v>
      </c>
      <c r="AY158" s="18" t="s">
        <v>117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8" t="s">
        <v>81</v>
      </c>
      <c r="BK158" s="231">
        <f>ROUND(I158*H158,2)</f>
        <v>0</v>
      </c>
      <c r="BL158" s="18" t="s">
        <v>488</v>
      </c>
      <c r="BM158" s="230" t="s">
        <v>534</v>
      </c>
    </row>
    <row r="159" s="2" customFormat="1">
      <c r="A159" s="39"/>
      <c r="B159" s="40"/>
      <c r="C159" s="41"/>
      <c r="D159" s="232" t="s">
        <v>125</v>
      </c>
      <c r="E159" s="41"/>
      <c r="F159" s="233" t="s">
        <v>533</v>
      </c>
      <c r="G159" s="41"/>
      <c r="H159" s="41"/>
      <c r="I159" s="234"/>
      <c r="J159" s="41"/>
      <c r="K159" s="41"/>
      <c r="L159" s="45"/>
      <c r="M159" s="235"/>
      <c r="N159" s="236"/>
      <c r="O159" s="92"/>
      <c r="P159" s="92"/>
      <c r="Q159" s="92"/>
      <c r="R159" s="92"/>
      <c r="S159" s="92"/>
      <c r="T159" s="93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125</v>
      </c>
      <c r="AU159" s="18" t="s">
        <v>83</v>
      </c>
    </row>
    <row r="160" s="2" customFormat="1">
      <c r="A160" s="39"/>
      <c r="B160" s="40"/>
      <c r="C160" s="41"/>
      <c r="D160" s="232" t="s">
        <v>126</v>
      </c>
      <c r="E160" s="41"/>
      <c r="F160" s="237" t="s">
        <v>535</v>
      </c>
      <c r="G160" s="41"/>
      <c r="H160" s="41"/>
      <c r="I160" s="234"/>
      <c r="J160" s="41"/>
      <c r="K160" s="41"/>
      <c r="L160" s="45"/>
      <c r="M160" s="235"/>
      <c r="N160" s="236"/>
      <c r="O160" s="92"/>
      <c r="P160" s="92"/>
      <c r="Q160" s="92"/>
      <c r="R160" s="92"/>
      <c r="S160" s="92"/>
      <c r="T160" s="93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126</v>
      </c>
      <c r="AU160" s="18" t="s">
        <v>83</v>
      </c>
    </row>
    <row r="161" s="12" customFormat="1" ht="22.8" customHeight="1">
      <c r="A161" s="12"/>
      <c r="B161" s="203"/>
      <c r="C161" s="204"/>
      <c r="D161" s="205" t="s">
        <v>72</v>
      </c>
      <c r="E161" s="217" t="s">
        <v>536</v>
      </c>
      <c r="F161" s="217" t="s">
        <v>537</v>
      </c>
      <c r="G161" s="204"/>
      <c r="H161" s="204"/>
      <c r="I161" s="207"/>
      <c r="J161" s="218">
        <f>BK161</f>
        <v>0</v>
      </c>
      <c r="K161" s="204"/>
      <c r="L161" s="209"/>
      <c r="M161" s="210"/>
      <c r="N161" s="211"/>
      <c r="O161" s="211"/>
      <c r="P161" s="212">
        <f>SUM(P162:P164)</f>
        <v>0</v>
      </c>
      <c r="Q161" s="211"/>
      <c r="R161" s="212">
        <f>SUM(R162:R164)</f>
        <v>0</v>
      </c>
      <c r="S161" s="211"/>
      <c r="T161" s="213">
        <f>SUM(T162:T164)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4" t="s">
        <v>150</v>
      </c>
      <c r="AT161" s="215" t="s">
        <v>72</v>
      </c>
      <c r="AU161" s="215" t="s">
        <v>81</v>
      </c>
      <c r="AY161" s="214" t="s">
        <v>117</v>
      </c>
      <c r="BK161" s="216">
        <f>SUM(BK162:BK164)</f>
        <v>0</v>
      </c>
    </row>
    <row r="162" s="2" customFormat="1" ht="16.5" customHeight="1">
      <c r="A162" s="39"/>
      <c r="B162" s="40"/>
      <c r="C162" s="219" t="s">
        <v>8</v>
      </c>
      <c r="D162" s="219" t="s">
        <v>119</v>
      </c>
      <c r="E162" s="220" t="s">
        <v>538</v>
      </c>
      <c r="F162" s="221" t="s">
        <v>539</v>
      </c>
      <c r="G162" s="222" t="s">
        <v>350</v>
      </c>
      <c r="H162" s="223">
        <v>1</v>
      </c>
      <c r="I162" s="224"/>
      <c r="J162" s="225">
        <f>ROUND(I162*H162,2)</f>
        <v>0</v>
      </c>
      <c r="K162" s="221" t="s">
        <v>131</v>
      </c>
      <c r="L162" s="45"/>
      <c r="M162" s="226" t="s">
        <v>1</v>
      </c>
      <c r="N162" s="227" t="s">
        <v>38</v>
      </c>
      <c r="O162" s="92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0" t="s">
        <v>488</v>
      </c>
      <c r="AT162" s="230" t="s">
        <v>119</v>
      </c>
      <c r="AU162" s="230" t="s">
        <v>83</v>
      </c>
      <c r="AY162" s="18" t="s">
        <v>117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8" t="s">
        <v>81</v>
      </c>
      <c r="BK162" s="231">
        <f>ROUND(I162*H162,2)</f>
        <v>0</v>
      </c>
      <c r="BL162" s="18" t="s">
        <v>488</v>
      </c>
      <c r="BM162" s="230" t="s">
        <v>540</v>
      </c>
    </row>
    <row r="163" s="2" customFormat="1">
      <c r="A163" s="39"/>
      <c r="B163" s="40"/>
      <c r="C163" s="41"/>
      <c r="D163" s="232" t="s">
        <v>125</v>
      </c>
      <c r="E163" s="41"/>
      <c r="F163" s="233" t="s">
        <v>539</v>
      </c>
      <c r="G163" s="41"/>
      <c r="H163" s="41"/>
      <c r="I163" s="234"/>
      <c r="J163" s="41"/>
      <c r="K163" s="41"/>
      <c r="L163" s="45"/>
      <c r="M163" s="235"/>
      <c r="N163" s="236"/>
      <c r="O163" s="92"/>
      <c r="P163" s="92"/>
      <c r="Q163" s="92"/>
      <c r="R163" s="92"/>
      <c r="S163" s="92"/>
      <c r="T163" s="93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125</v>
      </c>
      <c r="AU163" s="18" t="s">
        <v>83</v>
      </c>
    </row>
    <row r="164" s="2" customFormat="1">
      <c r="A164" s="39"/>
      <c r="B164" s="40"/>
      <c r="C164" s="41"/>
      <c r="D164" s="238" t="s">
        <v>134</v>
      </c>
      <c r="E164" s="41"/>
      <c r="F164" s="239" t="s">
        <v>541</v>
      </c>
      <c r="G164" s="41"/>
      <c r="H164" s="41"/>
      <c r="I164" s="234"/>
      <c r="J164" s="41"/>
      <c r="K164" s="41"/>
      <c r="L164" s="45"/>
      <c r="M164" s="235"/>
      <c r="N164" s="236"/>
      <c r="O164" s="92"/>
      <c r="P164" s="92"/>
      <c r="Q164" s="92"/>
      <c r="R164" s="92"/>
      <c r="S164" s="92"/>
      <c r="T164" s="93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134</v>
      </c>
      <c r="AU164" s="18" t="s">
        <v>83</v>
      </c>
    </row>
    <row r="165" s="12" customFormat="1" ht="22.8" customHeight="1">
      <c r="A165" s="12"/>
      <c r="B165" s="203"/>
      <c r="C165" s="204"/>
      <c r="D165" s="205" t="s">
        <v>72</v>
      </c>
      <c r="E165" s="217" t="s">
        <v>542</v>
      </c>
      <c r="F165" s="217" t="s">
        <v>543</v>
      </c>
      <c r="G165" s="204"/>
      <c r="H165" s="204"/>
      <c r="I165" s="207"/>
      <c r="J165" s="218">
        <f>BK165</f>
        <v>0</v>
      </c>
      <c r="K165" s="204"/>
      <c r="L165" s="209"/>
      <c r="M165" s="210"/>
      <c r="N165" s="211"/>
      <c r="O165" s="211"/>
      <c r="P165" s="212">
        <f>SUM(P166:P168)</f>
        <v>0</v>
      </c>
      <c r="Q165" s="211"/>
      <c r="R165" s="212">
        <f>SUM(R166:R168)</f>
        <v>0</v>
      </c>
      <c r="S165" s="211"/>
      <c r="T165" s="213">
        <f>SUM(T166:T168)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4" t="s">
        <v>150</v>
      </c>
      <c r="AT165" s="215" t="s">
        <v>72</v>
      </c>
      <c r="AU165" s="215" t="s">
        <v>81</v>
      </c>
      <c r="AY165" s="214" t="s">
        <v>117</v>
      </c>
      <c r="BK165" s="216">
        <f>SUM(BK166:BK168)</f>
        <v>0</v>
      </c>
    </row>
    <row r="166" s="2" customFormat="1" ht="16.5" customHeight="1">
      <c r="A166" s="39"/>
      <c r="B166" s="40"/>
      <c r="C166" s="219" t="s">
        <v>215</v>
      </c>
      <c r="D166" s="219" t="s">
        <v>119</v>
      </c>
      <c r="E166" s="220" t="s">
        <v>544</v>
      </c>
      <c r="F166" s="221" t="s">
        <v>545</v>
      </c>
      <c r="G166" s="222" t="s">
        <v>350</v>
      </c>
      <c r="H166" s="223">
        <v>1</v>
      </c>
      <c r="I166" s="224"/>
      <c r="J166" s="225">
        <f>ROUND(I166*H166,2)</f>
        <v>0</v>
      </c>
      <c r="K166" s="221" t="s">
        <v>1</v>
      </c>
      <c r="L166" s="45"/>
      <c r="M166" s="226" t="s">
        <v>1</v>
      </c>
      <c r="N166" s="227" t="s">
        <v>38</v>
      </c>
      <c r="O166" s="92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0" t="s">
        <v>123</v>
      </c>
      <c r="AT166" s="230" t="s">
        <v>119</v>
      </c>
      <c r="AU166" s="230" t="s">
        <v>83</v>
      </c>
      <c r="AY166" s="18" t="s">
        <v>117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8" t="s">
        <v>81</v>
      </c>
      <c r="BK166" s="231">
        <f>ROUND(I166*H166,2)</f>
        <v>0</v>
      </c>
      <c r="BL166" s="18" t="s">
        <v>123</v>
      </c>
      <c r="BM166" s="230" t="s">
        <v>546</v>
      </c>
    </row>
    <row r="167" s="2" customFormat="1">
      <c r="A167" s="39"/>
      <c r="B167" s="40"/>
      <c r="C167" s="41"/>
      <c r="D167" s="232" t="s">
        <v>125</v>
      </c>
      <c r="E167" s="41"/>
      <c r="F167" s="233" t="s">
        <v>545</v>
      </c>
      <c r="G167" s="41"/>
      <c r="H167" s="41"/>
      <c r="I167" s="234"/>
      <c r="J167" s="41"/>
      <c r="K167" s="41"/>
      <c r="L167" s="45"/>
      <c r="M167" s="235"/>
      <c r="N167" s="236"/>
      <c r="O167" s="92"/>
      <c r="P167" s="92"/>
      <c r="Q167" s="92"/>
      <c r="R167" s="92"/>
      <c r="S167" s="92"/>
      <c r="T167" s="93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125</v>
      </c>
      <c r="AU167" s="18" t="s">
        <v>83</v>
      </c>
    </row>
    <row r="168" s="2" customFormat="1">
      <c r="A168" s="39"/>
      <c r="B168" s="40"/>
      <c r="C168" s="41"/>
      <c r="D168" s="232" t="s">
        <v>126</v>
      </c>
      <c r="E168" s="41"/>
      <c r="F168" s="237" t="s">
        <v>547</v>
      </c>
      <c r="G168" s="41"/>
      <c r="H168" s="41"/>
      <c r="I168" s="234"/>
      <c r="J168" s="41"/>
      <c r="K168" s="41"/>
      <c r="L168" s="45"/>
      <c r="M168" s="293"/>
      <c r="N168" s="294"/>
      <c r="O168" s="295"/>
      <c r="P168" s="295"/>
      <c r="Q168" s="295"/>
      <c r="R168" s="295"/>
      <c r="S168" s="295"/>
      <c r="T168" s="29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126</v>
      </c>
      <c r="AU168" s="18" t="s">
        <v>83</v>
      </c>
    </row>
    <row r="169" s="2" customFormat="1" ht="6.96" customHeight="1">
      <c r="A169" s="39"/>
      <c r="B169" s="67"/>
      <c r="C169" s="68"/>
      <c r="D169" s="68"/>
      <c r="E169" s="68"/>
      <c r="F169" s="68"/>
      <c r="G169" s="68"/>
      <c r="H169" s="68"/>
      <c r="I169" s="68"/>
      <c r="J169" s="68"/>
      <c r="K169" s="68"/>
      <c r="L169" s="45"/>
      <c r="M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</row>
  </sheetData>
  <sheetProtection sheet="1" autoFilter="0" formatColumns="0" formatRows="0" objects="1" scenarios="1" spinCount="100000" saltValue="zVGJQD7ShLf1m3QltQKRy4bjfJD5WEtCFozP1DSdhvEklqPrPnTQeErUPzlJqHl/cnLeFEbkePlHyyVw0h2AeQ==" hashValue="bpR1r/nnbMw2WKKWWLp3ga4dYHoJMH6HM3JqcZj99afJUf5F9AnQgbQmFsephIdY2p4d03ko+ex11Dt1sw7lHA==" algorithmName="SHA-512" password="CC35"/>
  <autoFilter ref="C120:K168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hyperlinks>
    <hyperlink ref="F126" r:id="rId1" display="https://podminky.urs.cz/item/CS_URS_2026_01/01113400_R"/>
    <hyperlink ref="F132" r:id="rId2" display="https://podminky.urs.cz/item/CS_URS_2026_01/012303000"/>
    <hyperlink ref="F136" r:id="rId3" display="https://podminky.urs.cz/item/CS_URS_2026_01/012444000"/>
    <hyperlink ref="F142" r:id="rId4" display="https://podminky.urs.cz/item/CS_URS_2026_01/013274000"/>
    <hyperlink ref="F146" r:id="rId5" display="https://podminky.urs.cz/item/CS_URS_2026_01/045002000"/>
    <hyperlink ref="F156" r:id="rId6" display="https://podminky.urs.cz/item/CS_URS_2026_01/039103000"/>
    <hyperlink ref="F164" r:id="rId7" display="https://podminky.urs.cz/item/CS_URS_2026_01/043154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2026-06-05T12:42:55Z</dcterms:created>
  <dcterms:modified xsi:type="dcterms:W3CDTF">2026-06-05T12:42:58Z</dcterms:modified>
</cp:coreProperties>
</file>