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Zakázky\2024\Psáry - Štědřík\"/>
    </mc:Choice>
  </mc:AlternateContent>
  <bookViews>
    <workbookView xWindow="0" yWindow="0" windowWidth="0" windowHeight="0"/>
  </bookViews>
  <sheets>
    <sheet name="Rekapitulace stavby" sheetId="1" r:id="rId1"/>
    <sheet name="100 - Komunikace" sheetId="2" r:id="rId2"/>
    <sheet name="VON - Vedlejší a ostatní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'100 - Komunikace'!$C$84:$K$233</definedName>
    <definedName name="_xlnm.Print_Area" localSheetId="1">'100 - Komunikace'!$C$4:$J$39,'100 - Komunikace'!$C$45:$J$66,'100 - Komunikace'!$C$72:$K$233</definedName>
    <definedName name="_xlnm.Print_Titles" localSheetId="1">'100 - Komunikace'!$84:$84</definedName>
    <definedName name="_xlnm._FilterDatabase" localSheetId="2" hidden="1">'VON - Vedlejší a ostatní ...'!$C$81:$K$101</definedName>
    <definedName name="_xlnm.Print_Area" localSheetId="2">'VON - Vedlejší a ostatní ...'!$C$4:$J$39,'VON - Vedlejší a ostatní ...'!$C$45:$J$63,'VON - Vedlejší a ostatní ...'!$C$69:$K$101</definedName>
    <definedName name="_xlnm.Print_Titles" localSheetId="2">'VON - Vedlejší a ostatní ...'!$81:$81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79"/>
  <c r="J17"/>
  <c r="J12"/>
  <c r="J76"/>
  <c r="E7"/>
  <c r="E72"/>
  <c i="2" r="J37"/>
  <c r="J36"/>
  <c i="1" r="AY55"/>
  <c i="2" r="J35"/>
  <c i="1" r="AX55"/>
  <c i="2" r="BI232"/>
  <c r="BH232"/>
  <c r="BG232"/>
  <c r="BF232"/>
  <c r="T232"/>
  <c r="T231"/>
  <c r="R232"/>
  <c r="R231"/>
  <c r="P232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79"/>
  <c r="E7"/>
  <c r="E48"/>
  <c i="1" r="L50"/>
  <c r="AM50"/>
  <c r="AM49"/>
  <c r="L49"/>
  <c r="AM47"/>
  <c r="L47"/>
  <c r="L45"/>
  <c r="L44"/>
  <c i="2" r="J195"/>
  <c r="BK133"/>
  <c r="BK186"/>
  <c r="J124"/>
  <c r="BK126"/>
  <c r="BK206"/>
  <c r="J148"/>
  <c r="BK88"/>
  <c r="J103"/>
  <c r="BK156"/>
  <c i="3" r="J91"/>
  <c i="2" r="BK116"/>
  <c r="J150"/>
  <c r="J135"/>
  <c r="BK197"/>
  <c r="J133"/>
  <c r="J112"/>
  <c i="3" r="BK100"/>
  <c i="2" r="J216"/>
  <c r="BK194"/>
  <c r="BK175"/>
  <c r="J169"/>
  <c r="BK128"/>
  <c r="J139"/>
  <c i="3" r="J97"/>
  <c i="2" r="J114"/>
  <c r="BK228"/>
  <c r="J145"/>
  <c r="J88"/>
  <c r="BK166"/>
  <c i="3" r="J100"/>
  <c i="2" r="BK216"/>
  <c r="BK181"/>
  <c r="J166"/>
  <c r="J106"/>
  <c r="BK135"/>
  <c i="3" r="BK85"/>
  <c i="2" r="BK184"/>
  <c r="J128"/>
  <c r="BK212"/>
  <c r="BK222"/>
  <c r="J197"/>
  <c r="BK141"/>
  <c i="3" r="BK94"/>
  <c i="2" r="BK192"/>
  <c r="BK220"/>
  <c r="J220"/>
  <c r="J179"/>
  <c r="J186"/>
  <c r="BK106"/>
  <c i="3" r="J94"/>
  <c i="2" r="BK148"/>
  <c r="J198"/>
  <c r="J181"/>
  <c r="BK150"/>
  <c r="BK225"/>
  <c r="BK179"/>
  <c r="BK131"/>
  <c r="J206"/>
  <c r="BK172"/>
  <c r="J208"/>
  <c r="J175"/>
  <c r="BK145"/>
  <c r="J214"/>
  <c r="BK169"/>
  <c r="J232"/>
  <c r="J172"/>
  <c r="J126"/>
  <c r="J192"/>
  <c r="J98"/>
  <c r="BK232"/>
  <c r="BK214"/>
  <c r="BK121"/>
  <c r="BK177"/>
  <c r="BK100"/>
  <c i="3" r="J88"/>
  <c i="2" r="BK139"/>
  <c r="BK98"/>
  <c r="J225"/>
  <c r="BK210"/>
  <c r="J116"/>
  <c r="J131"/>
  <c r="J91"/>
  <c r="BK114"/>
  <c r="BK189"/>
  <c r="J210"/>
  <c r="J189"/>
  <c r="J202"/>
  <c r="BK159"/>
  <c r="BK103"/>
  <c i="3" r="BK88"/>
  <c i="2" r="J222"/>
  <c r="BK198"/>
  <c r="J141"/>
  <c r="BK153"/>
  <c r="BK95"/>
  <c i="3" r="BK91"/>
  <c i="2" r="BK202"/>
  <c r="BK137"/>
  <c r="BK195"/>
  <c r="J121"/>
  <c i="3" r="J85"/>
  <c i="2" r="BK124"/>
  <c r="J177"/>
  <c r="J184"/>
  <c r="J228"/>
  <c r="BK208"/>
  <c r="F34"/>
  <c r="J137"/>
  <c i="3" r="BK97"/>
  <c i="2" r="J204"/>
  <c i="1" r="AS54"/>
  <c i="2" r="J212"/>
  <c r="J153"/>
  <c r="J100"/>
  <c r="J163"/>
  <c r="J194"/>
  <c r="BK91"/>
  <c r="J95"/>
  <c r="J156"/>
  <c r="BK163"/>
  <c r="BK112"/>
  <c r="BK204"/>
  <c r="J142"/>
  <c r="J159"/>
  <c r="BK142"/>
  <c l="1" r="P87"/>
  <c r="BK144"/>
  <c r="J144"/>
  <c r="J62"/>
  <c r="P191"/>
  <c r="T219"/>
  <c r="T87"/>
  <c r="T144"/>
  <c r="BK219"/>
  <c r="J219"/>
  <c r="J64"/>
  <c r="BK191"/>
  <c r="J191"/>
  <c r="J63"/>
  <c i="3" r="BK96"/>
  <c r="J96"/>
  <c r="J62"/>
  <c i="2" r="R87"/>
  <c r="P144"/>
  <c r="R191"/>
  <c r="P219"/>
  <c i="3" r="BK84"/>
  <c r="J84"/>
  <c r="J61"/>
  <c r="P84"/>
  <c r="T84"/>
  <c r="P96"/>
  <c r="T96"/>
  <c i="2" r="BK87"/>
  <c r="BK86"/>
  <c r="BK85"/>
  <c r="J85"/>
  <c r="J59"/>
  <c r="R144"/>
  <c r="T191"/>
  <c r="R219"/>
  <c i="3" r="R84"/>
  <c r="R96"/>
  <c i="2" r="BK231"/>
  <c r="J231"/>
  <c r="J65"/>
  <c i="3" r="F55"/>
  <c r="BE85"/>
  <c r="E48"/>
  <c r="J52"/>
  <c r="BE88"/>
  <c r="BE91"/>
  <c r="BE94"/>
  <c r="BE100"/>
  <c r="BE97"/>
  <c i="2" r="BE103"/>
  <c r="BE124"/>
  <c r="BE139"/>
  <c r="J52"/>
  <c r="E75"/>
  <c r="BE106"/>
  <c r="BE222"/>
  <c r="BE88"/>
  <c r="BE220"/>
  <c r="BE114"/>
  <c r="BE133"/>
  <c r="BE172"/>
  <c r="BE112"/>
  <c r="BE137"/>
  <c r="BE150"/>
  <c r="BE91"/>
  <c r="BE95"/>
  <c r="BE98"/>
  <c r="BE145"/>
  <c r="BE179"/>
  <c r="BE135"/>
  <c r="BE141"/>
  <c r="BE126"/>
  <c r="BE128"/>
  <c r="BE142"/>
  <c r="BE156"/>
  <c r="BE163"/>
  <c r="BE177"/>
  <c r="BE189"/>
  <c r="BE195"/>
  <c r="BE198"/>
  <c r="BE206"/>
  <c r="F55"/>
  <c r="BE100"/>
  <c r="BE148"/>
  <c r="BE153"/>
  <c r="BE184"/>
  <c r="BE194"/>
  <c r="BE204"/>
  <c r="BE208"/>
  <c r="BE186"/>
  <c r="BE212"/>
  <c r="BE216"/>
  <c r="BE225"/>
  <c r="BE121"/>
  <c r="BE131"/>
  <c r="BE166"/>
  <c r="BE169"/>
  <c r="BE181"/>
  <c r="BE192"/>
  <c r="BE197"/>
  <c r="BE202"/>
  <c r="BE210"/>
  <c r="BE228"/>
  <c r="BE232"/>
  <c i="1" r="BA55"/>
  <c i="2" r="BE116"/>
  <c r="BE159"/>
  <c r="BE175"/>
  <c r="BE214"/>
  <c r="F36"/>
  <c i="1" r="BC55"/>
  <c i="3" r="J34"/>
  <c i="1" r="AW56"/>
  <c i="2" r="F37"/>
  <c i="1" r="BD55"/>
  <c i="3" r="F36"/>
  <c i="1" r="BC56"/>
  <c i="3" r="F37"/>
  <c i="1" r="BD56"/>
  <c i="2" r="J30"/>
  <c i="3" r="F35"/>
  <c i="1" r="BB56"/>
  <c i="2" r="J34"/>
  <c i="1" r="AW55"/>
  <c i="3" r="F34"/>
  <c i="1" r="BA56"/>
  <c r="BA54"/>
  <c r="W30"/>
  <c i="2" r="F35"/>
  <c i="1" r="BB55"/>
  <c i="3" l="1" r="T83"/>
  <c r="T82"/>
  <c r="R83"/>
  <c r="R82"/>
  <c r="P83"/>
  <c r="P82"/>
  <c i="1" r="AU56"/>
  <c i="2" r="T86"/>
  <c r="T85"/>
  <c r="R86"/>
  <c r="R85"/>
  <c r="P86"/>
  <c r="P85"/>
  <c i="1" r="AU55"/>
  <c i="2" r="J86"/>
  <c r="J60"/>
  <c r="J87"/>
  <c r="J61"/>
  <c i="3" r="BK83"/>
  <c r="J83"/>
  <c r="J60"/>
  <c i="1" r="AG55"/>
  <c i="3" r="F33"/>
  <c i="1" r="AZ56"/>
  <c r="BB54"/>
  <c r="W31"/>
  <c r="BC54"/>
  <c r="W32"/>
  <c i="3" r="J33"/>
  <c i="1" r="AV56"/>
  <c r="AT56"/>
  <c i="2" r="J33"/>
  <c i="1" r="AV55"/>
  <c r="AT55"/>
  <c r="AN55"/>
  <c r="BD54"/>
  <c r="W33"/>
  <c i="2" r="F33"/>
  <c i="1" r="AZ55"/>
  <c r="AW54"/>
  <c r="AK30"/>
  <c i="3" l="1" r="BK82"/>
  <c r="J82"/>
  <c r="J59"/>
  <c i="2" r="J39"/>
  <c i="1" r="AU54"/>
  <c r="AX54"/>
  <c r="AY54"/>
  <c r="AZ54"/>
  <c r="AV54"/>
  <c r="AK29"/>
  <c i="3" l="1" r="J30"/>
  <c i="1" r="AG56"/>
  <c r="AG54"/>
  <c r="AK26"/>
  <c r="W29"/>
  <c r="AT54"/>
  <c i="3" l="1" r="J39"/>
  <c i="1" r="AN54"/>
  <c r="AN5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<sst xmlns="http://schemas.openxmlformats.org/spreadsheetml/2006/main">
  <si>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</si>
  <si>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</si>
  <si>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</si>
  <si>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</si>
  <si>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</si>
  <si>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{d6b825b4-d2d5-44ee-8cae-2ee007ababc7}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</si>
  <si>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</si>
  <si>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</si>
  <si>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</si>
  <si>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</si>
  <si>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</si>
  <si>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</si>
  <si>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</si>
  <si>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</si>
  <si>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24-56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</si>
  <si>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</si>
  <si>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</si>
  <si>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komunikací na sídlišti Štědřík</t>
  </si>
  <si>
    <t>KSO:</t>
  </si>
  <si>
    <t/>
  </si>
  <si>
    <t>CC-CZ:</t>
  </si>
  <si>
    <t>Místo:</t>
  </si>
  <si>
    <t>Psáry</t>
  </si>
  <si>
    <t>Datum:</t>
  </si>
  <si>
    <t>9. 12. 2024</t>
  </si>
  <si>
    <t>Zadavatel:</t>
  </si>
  <si>
    <t>IČ:</t>
  </si>
  <si>
    <t>00241580</t>
  </si>
  <si>
    <t>Obec Psáry</t>
  </si>
  <si>
    <t>DIČ:</t>
  </si>
  <si>
    <t>CZ00241580</t>
  </si>
  <si>
    <t>Uchazeč:</t>
  </si>
  <si>
    <t>Vyplň údaj</t>
  </si>
  <si>
    <t>Projektant:</t>
  </si>
  <si>
    <t>03833861</t>
  </si>
  <si>
    <t>AllPlan Projekt s.r.o.</t>
  </si>
  <si>
    <t>True</t>
  </si>
  <si>
    <t>Zpracovatel:</t>
  </si>
  <si>
    <t>74086880</t>
  </si>
  <si>
    <t>Václav Křišťál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</si>
  <si>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</si>
  <si>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Soupis prací je sestaven dle aktuální cenové úrovně URS 2024/II a předpokládaném rozsahu prací.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</si>
  <si>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</si>
  <si>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</si>
  <si>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</si>
  <si>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</si>
  <si>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</si>
  <si>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</si>
  <si>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</si>
  <si>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</si>
  <si>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</si>
  <si>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</si>
  <si>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</si>
  <si>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</si>
  <si>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</si>
  <si>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</si>
  <si>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</si>
  <si>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</si>
  <si>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</si>
  <si>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</si>
  <si>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</si>
  <si>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</si>
  <si>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</si>
  <si>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</si>
  <si>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</si>
  <si>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</si>
  <si>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</si>
  <si>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</si>
  <si>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</si>
  <si>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</si>
  <si>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</si>
  <si>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</si>
  <si>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</si>
  <si>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</si>
  <si>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</si>
  <si>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</si>
  <si>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</si>
  <si>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</si>
  <si>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</si>
  <si>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</si>
  <si>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</si>
  <si>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100</t>
  </si>
  <si>
    <t>Komunikace</t>
  </si>
  <si>
    <t>STA</t>
  </si>
  <si>
    <t>1</t>
  </si>
  <si>
    <t>{4da9bd58-f70b-4417-842d-4e2316625ec8}</t>
  </si>
  <si>
    <t>2</t>
  </si>
  <si>
    <t>VON</t>
  </si>
  <si>
    <t>Vedlejší a ostatní náklady</t>
  </si>
  <si>
    <t>{f4e37466-69ff-4c6d-8266-8e232f1cf62b}</t>
  </si>
  <si>
    <t>KRYCÍ LIST SOUPISU PRACÍ</t>
  </si>
  <si>
    <t>Objekt:</t>
  </si>
  <si>
    <t>100 -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</si>
  <si>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</si>
  <si>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</si>
  <si>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</si>
  <si>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</si>
  <si>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</si>
  <si>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</si>
  <si>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</si>
  <si>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</si>
  <si>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</si>
  <si>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</si>
  <si>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</si>
  <si>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</si>
  <si>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</si>
  <si>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</si>
  <si>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</si>
  <si>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</si>
  <si>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</si>
  <si>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</si>
  <si>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</si>
  <si>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</si>
  <si>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</si>
  <si>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</si>
  <si>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</si>
  <si>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</si>
  <si>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</si>
  <si>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</si>
  <si>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</si>
  <si>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</si>
  <si>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113107171</t>
  </si>
  <si>
    <t>Odstranění podkladů nebo krytů strojně plochy jednotlivě přes 50 m2 do 200 m2 s přemístěním hmot na skládku na vzdálenost do 20 m nebo s naložením na dopravní prostředek z betonu prostého, o tl. vrstvy přes 100 do 150 mm</t>
  </si>
  <si>
    <t>m2</t>
  </si>
  <si>
    <t>CS ÚRS 2024 02</t>
  </si>
  <si>
    <t>4</t>
  </si>
  <si>
    <t>994896345</t>
  </si>
  <si>
    <t>Online PSC</t>
  </si>
  <si>
    <t>https://podminky.urs.cz/item/CS_URS_2024_02/113107171</t>
  </si>
  <si>
    <t>VV</t>
  </si>
  <si>
    <t>78,75"bet.plocha</t>
  </si>
  <si>
    <t>113154548.R1</t>
  </si>
  <si>
    <t>Frézování živičného podkladu nebo krytu s naložením hmot na dopravní prostředek plochy přes 500 do 2 000 m2 pruhu šířky přes 1 m, tloušťky vrstvy 110 mm</t>
  </si>
  <si>
    <t>-1614305841</t>
  </si>
  <si>
    <t>470,88+465,13+458,24"komunikace</t>
  </si>
  <si>
    <t>144,37"parkoviště</t>
  </si>
  <si>
    <t xml:space="preserve">-84,2"komun.před  č. 153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</si>
  <si>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</si>
  <si>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</si>
  <si>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</si>
  <si>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</si>
  <si>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-1227539041</t>
  </si>
  <si>
    <t>https://podminky.urs.cz/item/CS_URS_2024_02/113202111</t>
  </si>
  <si>
    <t>125</t>
  </si>
  <si>
    <t>121151113</t>
  </si>
  <si>
    <t>Sejmutí ornice strojně při souvislé ploše přes 100 do 500 m2, tl. vrstvy do 200 mm</t>
  </si>
  <si>
    <t>-352388041</t>
  </si>
  <si>
    <t>https://podminky.urs.cz/item/CS_URS_2024_02/121151113</t>
  </si>
  <si>
    <t>5</t>
  </si>
  <si>
    <t>122251102</t>
  </si>
  <si>
    <t>Odkopávky a prokopávky nezapažené strojně v hornině třídy těžitelnosti I skupiny 3 přes 20 do 50 m3</t>
  </si>
  <si>
    <t>m3</t>
  </si>
  <si>
    <t>1792436842</t>
  </si>
  <si>
    <t>https://podminky.urs.cz/item/CS_URS_2024_02/122251102</t>
  </si>
  <si>
    <t>20+120</t>
  </si>
  <si>
    <t>6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</si>
  <si>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</si>
  <si>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</si>
  <si>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-25242285</t>
  </si>
  <si>
    <t>https://podminky.urs.cz/item/CS_URS_2024_02/162351103</t>
  </si>
  <si>
    <t>20*2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</si>
  <si>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</si>
  <si>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</si>
  <si>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</si>
  <si>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1377420266</t>
  </si>
  <si>
    <t>https://podminky.urs.cz/item/CS_URS_2024_02/162751117</t>
  </si>
  <si>
    <t>20"odvoz akti.zona</t>
  </si>
  <si>
    <t>20"dovoz aktiv.zona</t>
  </si>
  <si>
    <t>120-20"výkopy odvoz</t>
  </si>
  <si>
    <t>5"jamky keře odvoz</t>
  </si>
  <si>
    <t>8</t>
  </si>
  <si>
    <t>M</t>
  </si>
  <si>
    <t>10364101</t>
  </si>
  <si>
    <t>zemina pro terénní úpravy - ornice</t>
  </si>
  <si>
    <t>t</t>
  </si>
  <si>
    <t>812446801</t>
  </si>
  <si>
    <t>20*1,8"dovoz aktiv.zona</t>
  </si>
  <si>
    <t>9</t>
  </si>
  <si>
    <t>167151101</t>
  </si>
  <si>
    <t>Nakládání, skládání a překládání neulehlého výkopku nebo sypaniny strojně nakládání, množství do 100 m3, z horniny třídy těžitelnosti I, skupiny 1 až 3</t>
  </si>
  <si>
    <t>-899083324</t>
  </si>
  <si>
    <t>https://podminky.urs.cz/item/CS_URS_2024_02/167151101</t>
  </si>
  <si>
    <t>10</t>
  </si>
  <si>
    <t>171201231</t>
  </si>
  <si>
    <t>Poplatek za uložení stavebního odpadu na recyklační skládce (skládkovné) zeminy a kamení zatříděného do Katalogu odpadů pod kódem 17 05 04</t>
  </si>
  <si>
    <t>670111132</t>
  </si>
  <si>
    <t>https://podminky.urs.cz/item/CS_URS_2024_02/171201231</t>
  </si>
  <si>
    <t>20*1,8"odvoz akti.zona</t>
  </si>
  <si>
    <t>120*1,8"výkopy odvoz</t>
  </si>
  <si>
    <t>5*1,8"jamky keře odvoz</t>
  </si>
  <si>
    <t>11</t>
  </si>
  <si>
    <t>181351103</t>
  </si>
  <si>
    <t>Rozprostření a urovnání ornice v rovině nebo ve svahu sklonu do 1:5 strojně při souvislé ploše přes 100 do 500 m2, tl. vrstvy do 200 mm</t>
  </si>
  <si>
    <t>1256110849</t>
  </si>
  <si>
    <t>https://podminky.urs.cz/item/CS_URS_2024_02/181351103</t>
  </si>
  <si>
    <t>398</t>
  </si>
  <si>
    <t>181411131</t>
  </si>
  <si>
    <t>Založení trávníku na půdě předem připravené plochy do 1000 m2 výsevem včetně utažení parkového v rovině nebo na svahu do 1:5</t>
  </si>
  <si>
    <t>-1409369520</t>
  </si>
  <si>
    <t>https://podminky.urs.cz/item/CS_URS_2024_02/181411131</t>
  </si>
  <si>
    <t>13</t>
  </si>
  <si>
    <t>00572410</t>
  </si>
  <si>
    <t>osivo směs travní parková</t>
  </si>
  <si>
    <t>kg</t>
  </si>
  <si>
    <t>-1456814802</t>
  </si>
  <si>
    <t>398*0,02 'Přepočtené koeficientem množství</t>
  </si>
  <si>
    <t>14</t>
  </si>
  <si>
    <t>181951112</t>
  </si>
  <si>
    <t>Úprava pláně vyrovnáním výškových rozdílů strojně v hornině třídy těžitelnosti I, skupiny 1 až 3 se zhutněním</t>
  </si>
  <si>
    <t>1388180588</t>
  </si>
  <si>
    <t>https://podminky.urs.cz/item/CS_URS_2024_02/181951112</t>
  </si>
  <si>
    <t>48,5+78,75+348,93</t>
  </si>
  <si>
    <t>15</t>
  </si>
  <si>
    <t>183101314</t>
  </si>
  <si>
    <t>Hloubení jamek pro vysazování rostlin v zemině skupiny 1 až 4 s výměnou půdy z 100% v rovině nebo na svahu do 1:5, objemu přes 0,05 do 0,125 m3</t>
  </si>
  <si>
    <t>kus</t>
  </si>
  <si>
    <t>-2138964178</t>
  </si>
  <si>
    <t>https://podminky.urs.cz/item/CS_URS_2024_02/183101314</t>
  </si>
  <si>
    <t>16</t>
  </si>
  <si>
    <t>10321100</t>
  </si>
  <si>
    <t>zahradní substrát pro výsadbu VL</t>
  </si>
  <si>
    <t>-858295318</t>
  </si>
  <si>
    <t>40*0,125 'Přepočtené koeficientem množství</t>
  </si>
  <si>
    <t>17</t>
  </si>
  <si>
    <t>183403114</t>
  </si>
  <si>
    <t>Obdělání půdy kultivátorováním v rovině nebo na svahu do 1:5</t>
  </si>
  <si>
    <t>1445472864</t>
  </si>
  <si>
    <t>https://podminky.urs.cz/item/CS_URS_2024_02/183403114</t>
  </si>
  <si>
    <t>18</t>
  </si>
  <si>
    <t>183403161</t>
  </si>
  <si>
    <t>Obdělání půdy válením v rovině nebo na svahu do 1:5</t>
  </si>
  <si>
    <t>429157479</t>
  </si>
  <si>
    <t>https://podminky.urs.cz/item/CS_URS_2024_02/183403161</t>
  </si>
  <si>
    <t>19</t>
  </si>
  <si>
    <t>184102211</t>
  </si>
  <si>
    <t>Výsadba keře bez balu do předem vyhloubené jamky se zalitím v rovině nebo na svahu do 1:5 výšky do 1 m v terénu</t>
  </si>
  <si>
    <t>-1829489594</t>
  </si>
  <si>
    <t>https://podminky.urs.cz/item/CS_URS_2024_02/184102211</t>
  </si>
  <si>
    <t>20</t>
  </si>
  <si>
    <t>02650530</t>
  </si>
  <si>
    <t>zlatice prostřední /Forsythia intermedia/ 20-35cm</t>
  </si>
  <si>
    <t>-1776248814</t>
  </si>
  <si>
    <t>184813511</t>
  </si>
  <si>
    <t>Chemické odplevelení půdy před založením kultury, trávníku nebo zpevněných ploch ručně o jakékoli výměře postřikem na široko v rovině nebo na svahu do 1:5</t>
  </si>
  <si>
    <t>-1477167009</t>
  </si>
  <si>
    <t>https://podminky.urs.cz/item/CS_URS_2024_02/184813511</t>
  </si>
  <si>
    <t>Komunikace pozemní</t>
  </si>
  <si>
    <t>22</t>
  </si>
  <si>
    <t>561121113</t>
  </si>
  <si>
    <t>Zřízení podkladu nebo ochranné vrstvy vozovky z mechanicky zpevněné zeminy MZ bez přidání pojiva nebo vylepšovacího materiálu, s rozprostřením, vlhčením, promísením a zhutněním, tloušťka po zhutnění 250 mm</t>
  </si>
  <si>
    <t>-1803186314</t>
  </si>
  <si>
    <t>https://podminky.urs.cz/item/CS_URS_2024_02/561121113</t>
  </si>
  <si>
    <t>80</t>
  </si>
  <si>
    <t>23</t>
  </si>
  <si>
    <t>10364100</t>
  </si>
  <si>
    <t>zemina pro terénní úpravy - tříděná</t>
  </si>
  <si>
    <t>1296578890</t>
  </si>
  <si>
    <t>80*0,45 'Přepočtené koeficientem množství</t>
  </si>
  <si>
    <t>24</t>
  </si>
  <si>
    <t>564851011</t>
  </si>
  <si>
    <t>Podklad ze štěrkodrti ŠD s rozprostřením a zhutněním plochy jednotlivě do 100 m2, po zhutnění tl. 150 mm</t>
  </si>
  <si>
    <t>-717569522</t>
  </si>
  <si>
    <t>https://podminky.urs.cz/item/CS_URS_2024_02/564851011</t>
  </si>
  <si>
    <t>43+5,5</t>
  </si>
  <si>
    <t>25</t>
  </si>
  <si>
    <t>564861111</t>
  </si>
  <si>
    <t>Podklad ze štěrkodrti ŠD s rozprostřením a zhutněním plochy přes 100 m2, po zhutnění tl. 200 mm</t>
  </si>
  <si>
    <t>-22320502</t>
  </si>
  <si>
    <t>https://podminky.urs.cz/item/CS_URS_2024_02/564861111</t>
  </si>
  <si>
    <t>348,93*2"dren.dlažba</t>
  </si>
  <si>
    <t>26</t>
  </si>
  <si>
    <t>565155121</t>
  </si>
  <si>
    <t>Asfaltový beton vrstva podkladní ACP 16 (obalované kamenivo střednězrnné - OKS) s rozprostřením a zhutněním v pruhu šířky přes 3 m, po zhutnění tl. 70 mm</t>
  </si>
  <si>
    <t>161117462</t>
  </si>
  <si>
    <t>https://podminky.urs.cz/item/CS_URS_2024_02/565155121</t>
  </si>
  <si>
    <t>P</t>
  </si>
  <si>
    <t>Poznámka k položce:_x000d_
ACP16+.</t>
  </si>
  <si>
    <t>27</t>
  </si>
  <si>
    <t>566301111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</si>
  <si>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</si>
  <si>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886284121</t>
  </si>
  <si>
    <t>https://podminky.urs.cz/item/CS_URS_2024_02/566301111</t>
  </si>
  <si>
    <t xml:space="preserve">84,2"komun.před  č. 153</t>
  </si>
  <si>
    <t>28</t>
  </si>
  <si>
    <t>566401111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</si>
  <si>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0,06 do 0,08 m3/m2</t>
  </si>
  <si>
    <t>-407217280</t>
  </si>
  <si>
    <t>https://podminky.urs.cz/item/CS_URS_2024_02/566401111</t>
  </si>
  <si>
    <t>78,75"po beton.ploše</t>
  </si>
  <si>
    <t>29</t>
  </si>
  <si>
    <t>573111111</t>
  </si>
  <si>
    <t>Postřik infiltrační PI z asfaltu silničního s posypem kamenivem, v množství 0,60 kg/m2</t>
  </si>
  <si>
    <t>-1473246709</t>
  </si>
  <si>
    <t>https://podminky.urs.cz/item/CS_URS_2024_02/573111111</t>
  </si>
  <si>
    <t>1394,25*2</t>
  </si>
  <si>
    <t>30</t>
  </si>
  <si>
    <t>577134121</t>
  </si>
  <si>
    <t>Asfaltový beton vrstva obrusná ACO 11 (ABS) s rozprostřením a se zhutněním z nemodifikovaného asfaltu v pruhu šířky přes 3 m tř. I (ACO 11+), po zhutnění tl. 40 mm</t>
  </si>
  <si>
    <t>1085297243</t>
  </si>
  <si>
    <t>https://podminky.urs.cz/item/CS_URS_2024_02/577134121</t>
  </si>
  <si>
    <t>31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</si>
  <si>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</si>
  <si>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</si>
  <si>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-1127989005</t>
  </si>
  <si>
    <t>https://podminky.urs.cz/item/CS_URS_2024_02/596211110</t>
  </si>
  <si>
    <t>32</t>
  </si>
  <si>
    <t>59245018</t>
  </si>
  <si>
    <t>dlažba skladebná betonová 200x100mm tl 60mm přírodní</t>
  </si>
  <si>
    <t>74890815</t>
  </si>
  <si>
    <t>43*1,03 'Přepočtené koeficientem množství</t>
  </si>
  <si>
    <t>33</t>
  </si>
  <si>
    <t>59245006</t>
  </si>
  <si>
    <t>dlažba pro nevidomé betonová 200x100mm tl 60mm barevná</t>
  </si>
  <si>
    <t>-951741655</t>
  </si>
  <si>
    <t>5,5*1,05 'Přepočtené koeficientem množství</t>
  </si>
  <si>
    <t>34</t>
  </si>
  <si>
    <t>596211114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</si>
  <si>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Příplatek k cenám za dlažbu z prvků dvou barev</t>
  </si>
  <si>
    <t>-797583397</t>
  </si>
  <si>
    <t>https://podminky.urs.cz/item/CS_URS_2024_02/596211114</t>
  </si>
  <si>
    <t>35</t>
  </si>
  <si>
    <t>596212211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</si>
  <si>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50 do 100 m2</t>
  </si>
  <si>
    <t>-1470343531</t>
  </si>
  <si>
    <t>https://podminky.urs.cz/item/CS_URS_2024_02/596212211</t>
  </si>
  <si>
    <t>36</t>
  </si>
  <si>
    <t>59245020</t>
  </si>
  <si>
    <t>dlažba skladebná betonová 200x100mm tl 80mm přírodní</t>
  </si>
  <si>
    <t>-1199249877</t>
  </si>
  <si>
    <t>78,75*1,03 'Přepočtené koeficientem množství</t>
  </si>
  <si>
    <t>37</t>
  </si>
  <si>
    <t>596412213</t>
  </si>
  <si>
    <t>Kladení dlažby z betonových vegetačních dlaždic pozemních komunikací s ložem z kameniva těženého nebo drceného tl. do 50 mm, s vyplněním spár a vegetačních otvorů, s hutněním vibrováním tl. 80 mm, pro plochy přes 300 m2</t>
  </si>
  <si>
    <t>-1410592936</t>
  </si>
  <si>
    <t>https://podminky.urs.cz/item/CS_URS_2024_02/596412213</t>
  </si>
  <si>
    <t>144,37+62,76+141,8</t>
  </si>
  <si>
    <t>38</t>
  </si>
  <si>
    <t>59245037</t>
  </si>
  <si>
    <t>dlažba plošná vegetační betonová 240x240mm tl 80mm přírodní</t>
  </si>
  <si>
    <t>1028554989</t>
  </si>
  <si>
    <t>348,93*1,01 'Přepočtené koeficientem množství</t>
  </si>
  <si>
    <t>Ostatní konstrukce a práce, bourání</t>
  </si>
  <si>
    <t>39</t>
  </si>
  <si>
    <t>914111111</t>
  </si>
  <si>
    <t>Montáž svislé dopravní značky základní velikosti do 1 m2 objímkami na sloupky nebo konzoly</t>
  </si>
  <si>
    <t>-286642098</t>
  </si>
  <si>
    <t>https://podminky.urs.cz/item/CS_URS_2024_02/914111111</t>
  </si>
  <si>
    <t>40</t>
  </si>
  <si>
    <t>40445621</t>
  </si>
  <si>
    <t>informativní značky provozní IP1-IP3, IP4b-IP7, IP10a, b 500x500mm</t>
  </si>
  <si>
    <t>-1691667175</t>
  </si>
  <si>
    <t>41</t>
  </si>
  <si>
    <t>914511112</t>
  </si>
  <si>
    <t>Montáž sloupku dopravních značek délky do 3,5 m do hliníkové patky pro sloupek D 60 mm</t>
  </si>
  <si>
    <t>-1441563457</t>
  </si>
  <si>
    <t>https://podminky.urs.cz/item/CS_URS_2024_02/914511112</t>
  </si>
  <si>
    <t>42</t>
  </si>
  <si>
    <t>40445225</t>
  </si>
  <si>
    <t>sloupek pro dopravní značku Zn D 60mm v 3,5m</t>
  </si>
  <si>
    <t>-11639007</t>
  </si>
  <si>
    <t>43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</si>
  <si>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</si>
  <si>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</si>
  <si>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1439679816</t>
  </si>
  <si>
    <t>https://podminky.urs.cz/item/CS_URS_2024_02/916131213</t>
  </si>
  <si>
    <t>138,8"150/150</t>
  </si>
  <si>
    <t>186,8"150/250</t>
  </si>
  <si>
    <t>44</t>
  </si>
  <si>
    <t>59217031</t>
  </si>
  <si>
    <t>obrubník silniční betonový 1000x150x250mm</t>
  </si>
  <si>
    <t>-992250300</t>
  </si>
  <si>
    <t>186,8*1,02 'Přepočtené koeficientem množství</t>
  </si>
  <si>
    <t>45</t>
  </si>
  <si>
    <t>59217029</t>
  </si>
  <si>
    <t>obrubník silniční betonový nájezdový 1000x150x150mm</t>
  </si>
  <si>
    <t>-1015702285</t>
  </si>
  <si>
    <t>138,8*1,02 'Přepočtené koeficientem množství</t>
  </si>
  <si>
    <t>46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</si>
  <si>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</si>
  <si>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</si>
  <si>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-2098450305</t>
  </si>
  <si>
    <t>https://podminky.urs.cz/item/CS_URS_2024_02/916231213</t>
  </si>
  <si>
    <t>47</t>
  </si>
  <si>
    <t>59217017</t>
  </si>
  <si>
    <t>obrubník betonový chodníkový 1000x100x250mm</t>
  </si>
  <si>
    <t>1658810316</t>
  </si>
  <si>
    <t>120*1,02 'Přepočtené koeficientem množství</t>
  </si>
  <si>
    <t>48</t>
  </si>
  <si>
    <t>919112222</t>
  </si>
  <si>
    <t>Řezání dilatačních spár v živičném krytu vytvoření komůrky pro těsnící zálivku šířky 15 mm, hloubky 25 mm</t>
  </si>
  <si>
    <t>-1541454295</t>
  </si>
  <si>
    <t>https://podminky.urs.cz/item/CS_URS_2024_02/919112222</t>
  </si>
  <si>
    <t>49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</si>
  <si>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</si>
  <si>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</si>
  <si>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1506959005</t>
  </si>
  <si>
    <t>https://podminky.urs.cz/item/CS_URS_2024_02/919122121</t>
  </si>
  <si>
    <t>50</t>
  </si>
  <si>
    <t>919726123</t>
  </si>
  <si>
    <t>Geotextilie netkaná pro ochranu, separaci nebo filtraci měrná hmotnost přes 300 do 500 g/m2</t>
  </si>
  <si>
    <t>420576634</t>
  </si>
  <si>
    <t>https://podminky.urs.cz/item/CS_URS_2024_02/919726123</t>
  </si>
  <si>
    <t>51</t>
  </si>
  <si>
    <t>919735113</t>
  </si>
  <si>
    <t>Řezání stávajícího živičného krytu nebo podkladu hloubky přes 100 do 150 mm</t>
  </si>
  <si>
    <t>1969648326</t>
  </si>
  <si>
    <t>https://podminky.urs.cz/item/CS_URS_2024_02/919735113</t>
  </si>
  <si>
    <t>12,85+10+4,7</t>
  </si>
  <si>
    <t>997</t>
  </si>
  <si>
    <t>Přesun sutě</t>
  </si>
  <si>
    <t>52</t>
  </si>
  <si>
    <t>997221561</t>
  </si>
  <si>
    <t>Vodorovná doprava suti bez naložení, ale se složením a s hrubým urovnáním z kusových materiálů, na vzdálenost do 1 km</t>
  </si>
  <si>
    <t>-1772708721</t>
  </si>
  <si>
    <t>https://podminky.urs.cz/item/CS_URS_2024_02/997221561</t>
  </si>
  <si>
    <t>53</t>
  </si>
  <si>
    <t>997221569</t>
  </si>
  <si>
    <t>Vodorovná doprava suti bez naložení, ale se složením a s hrubým urovnáním Příplatek k ceně za každý další započatý 1 km přes 1 km</t>
  </si>
  <si>
    <t>1596608306</t>
  </si>
  <si>
    <t>https://podminky.urs.cz/item/CS_URS_2024_02/997221569</t>
  </si>
  <si>
    <t>422,096*9 'Přepočtené koeficientem množství</t>
  </si>
  <si>
    <t>54</t>
  </si>
  <si>
    <t>997221861</t>
  </si>
  <si>
    <t>Poplatek za uložení stavebního odpadu na recyklační skládce (skládkovné) z prostého betonu zatříděného do Katalogu odpadů pod kódem 17 01 01</t>
  </si>
  <si>
    <t>106474147</t>
  </si>
  <si>
    <t>https://podminky.urs.cz/item/CS_URS_2024_02/997221861</t>
  </si>
  <si>
    <t>54,457+26,625</t>
  </si>
  <si>
    <t>55</t>
  </si>
  <si>
    <t>997221875</t>
  </si>
  <si>
    <t>Poplatek za uložení stavebního odpadu na recyklační skládce (skládkovné) asfaltového bez obsahu dehtu zatříděného do Katalogu odpadů pod kódem 17 03 02</t>
  </si>
  <si>
    <t>1164890523</t>
  </si>
  <si>
    <t>https://podminky.urs.cz/item/CS_URS_2024_02/997221875</t>
  </si>
  <si>
    <t>334,517</t>
  </si>
  <si>
    <t>998</t>
  </si>
  <si>
    <t>Přesun hmot</t>
  </si>
  <si>
    <t>56</t>
  </si>
  <si>
    <t>998225111</t>
  </si>
  <si>
    <t>Přesun hmot pro komunikace s krytem z kameniva, monolitickým betonovým nebo živičným dopravní vzdálenost do 200 m jakékoliv délky objektu</t>
  </si>
  <si>
    <t>-529674906</t>
  </si>
  <si>
    <t>https://podminky.urs.cz/item/CS_URS_2024_02/998225111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</si>
  <si>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</si>
  <si>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</si>
  <si>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</si>
  <si>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</si>
  <si>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</si>
  <si>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</si>
  <si>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</si>
  <si>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</si>
  <si>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012103000.1</t>
  </si>
  <si>
    <t>Geodetické práce před výstavbou</t>
  </si>
  <si>
    <t>kpl</t>
  </si>
  <si>
    <t>CS ÚRS 2024 01</t>
  </si>
  <si>
    <t>1024</t>
  </si>
  <si>
    <t>-624259553</t>
  </si>
  <si>
    <t>https://podminky.urs.cz/item/CS_URS_2024_01/012103000.1</t>
  </si>
  <si>
    <t>Poznámka k položce:_x000d_
Vytyčení podzemních I.S.</t>
  </si>
  <si>
    <t>012203000.1</t>
  </si>
  <si>
    <t>Geodetické práce při provádění stavby</t>
  </si>
  <si>
    <t>-373817101</t>
  </si>
  <si>
    <t>https://podminky.urs.cz/item/CS_URS_2024_01/012203000.1</t>
  </si>
  <si>
    <t>Poznámka k položce:_x000d_
Vytyčení stavebních objektů</t>
  </si>
  <si>
    <t>012303000.1</t>
  </si>
  <si>
    <t>Geodetické práce po výstavbě</t>
  </si>
  <si>
    <t>-1127215906</t>
  </si>
  <si>
    <t>https://podminky.urs.cz/item/CS_URS_2024_01/012303000.1</t>
  </si>
  <si>
    <t>Poznámka k položce:_x000d_
Geometrické zaměření stavby</t>
  </si>
  <si>
    <t>013254000.1</t>
  </si>
  <si>
    <t>Dokumentace skutečného provedení stavby</t>
  </si>
  <si>
    <t>1983307403</t>
  </si>
  <si>
    <t>https://podminky.urs.cz/item/CS_URS_2024_01/013254000.1</t>
  </si>
  <si>
    <t>VRN3</t>
  </si>
  <si>
    <t>Zařízení staveniště</t>
  </si>
  <si>
    <t>030001000.1</t>
  </si>
  <si>
    <t>-144601732</t>
  </si>
  <si>
    <t>https://podminky.urs.cz/item/CS_URS_2024_01/030001000.1</t>
  </si>
  <si>
    <t>Poznámka k položce:_x000d_
Kompletní provedení Z.S. - zřízení, provoz, likvidace. Vč uvedení ploch do původního stavu, vč. zajištění energií, mobilního wc, případného oplocení apod.</t>
  </si>
  <si>
    <t>034303000</t>
  </si>
  <si>
    <t>Dopravní značení na staveništi</t>
  </si>
  <si>
    <t>262476729</t>
  </si>
  <si>
    <t>https://podminky.urs.cz/item/CS_URS_2024_02/034303000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</si>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</sst>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7171" TargetMode="External" /><Relationship Id="rId2" Type="http://schemas.openxmlformats.org/officeDocument/2006/relationships/hyperlink" Target="https://podminky.urs.cz/item/CS_URS_2024_02/113202111" TargetMode="External" /><Relationship Id="rId3" Type="http://schemas.openxmlformats.org/officeDocument/2006/relationships/hyperlink" Target="https://podminky.urs.cz/item/CS_URS_2024_02/121151113" TargetMode="External" /><Relationship Id="rId4" Type="http://schemas.openxmlformats.org/officeDocument/2006/relationships/hyperlink" Target="https://podminky.urs.cz/item/CS_URS_2024_02/122251102" TargetMode="External" /><Relationship Id="rId5" Type="http://schemas.openxmlformats.org/officeDocument/2006/relationships/hyperlink" Target="https://podminky.urs.cz/item/CS_URS_2024_02/162351103" TargetMode="External" /><Relationship Id="rId6" Type="http://schemas.openxmlformats.org/officeDocument/2006/relationships/hyperlink" Target="https://podminky.urs.cz/item/CS_URS_2024_02/162751117" TargetMode="External" /><Relationship Id="rId7" Type="http://schemas.openxmlformats.org/officeDocument/2006/relationships/hyperlink" Target="https://podminky.urs.cz/item/CS_URS_2024_02/167151101" TargetMode="External" /><Relationship Id="rId8" Type="http://schemas.openxmlformats.org/officeDocument/2006/relationships/hyperlink" Target="https://podminky.urs.cz/item/CS_URS_2024_02/171201231" TargetMode="External" /><Relationship Id="rId9" Type="http://schemas.openxmlformats.org/officeDocument/2006/relationships/hyperlink" Target="https://podminky.urs.cz/item/CS_URS_2024_02/181351103" TargetMode="External" /><Relationship Id="rId10" Type="http://schemas.openxmlformats.org/officeDocument/2006/relationships/hyperlink" Target="https://podminky.urs.cz/item/CS_URS_2024_02/181411131" TargetMode="External" /><Relationship Id="rId11" Type="http://schemas.openxmlformats.org/officeDocument/2006/relationships/hyperlink" Target="https://podminky.urs.cz/item/CS_URS_2024_02/181951112" TargetMode="External" /><Relationship Id="rId12" Type="http://schemas.openxmlformats.org/officeDocument/2006/relationships/hyperlink" Target="https://podminky.urs.cz/item/CS_URS_2024_02/183101314" TargetMode="External" /><Relationship Id="rId13" Type="http://schemas.openxmlformats.org/officeDocument/2006/relationships/hyperlink" Target="https://podminky.urs.cz/item/CS_URS_2024_02/183403114" TargetMode="External" /><Relationship Id="rId14" Type="http://schemas.openxmlformats.org/officeDocument/2006/relationships/hyperlink" Target="https://podminky.urs.cz/item/CS_URS_2024_02/183403161" TargetMode="External" /><Relationship Id="rId15" Type="http://schemas.openxmlformats.org/officeDocument/2006/relationships/hyperlink" Target="https://podminky.urs.cz/item/CS_URS_2024_02/184102211" TargetMode="External" /><Relationship Id="rId16" Type="http://schemas.openxmlformats.org/officeDocument/2006/relationships/hyperlink" Target="https://podminky.urs.cz/item/CS_URS_2024_02/184813511" TargetMode="External" /><Relationship Id="rId17" Type="http://schemas.openxmlformats.org/officeDocument/2006/relationships/hyperlink" Target="https://podminky.urs.cz/item/CS_URS_2024_02/561121113" TargetMode="External" /><Relationship Id="rId18" Type="http://schemas.openxmlformats.org/officeDocument/2006/relationships/hyperlink" Target="https://podminky.urs.cz/item/CS_URS_2024_02/564851011" TargetMode="External" /><Relationship Id="rId19" Type="http://schemas.openxmlformats.org/officeDocument/2006/relationships/hyperlink" Target="https://podminky.urs.cz/item/CS_URS_2024_02/564861111" TargetMode="External" /><Relationship Id="rId20" Type="http://schemas.openxmlformats.org/officeDocument/2006/relationships/hyperlink" Target="https://podminky.urs.cz/item/CS_URS_2024_02/565155121" TargetMode="External" /><Relationship Id="rId21" Type="http://schemas.openxmlformats.org/officeDocument/2006/relationships/hyperlink" Target="https://podminky.urs.cz/item/CS_URS_2024_02/566301111" TargetMode="External" /><Relationship Id="rId22" Type="http://schemas.openxmlformats.org/officeDocument/2006/relationships/hyperlink" Target="https://podminky.urs.cz/item/CS_URS_2024_02/566401111" TargetMode="External" /><Relationship Id="rId23" Type="http://schemas.openxmlformats.org/officeDocument/2006/relationships/hyperlink" Target="https://podminky.urs.cz/item/CS_URS_2024_02/573111111" TargetMode="External" /><Relationship Id="rId24" Type="http://schemas.openxmlformats.org/officeDocument/2006/relationships/hyperlink" Target="https://podminky.urs.cz/item/CS_URS_2024_02/577134121" TargetMode="External" /><Relationship Id="rId25" Type="http://schemas.openxmlformats.org/officeDocument/2006/relationships/hyperlink" Target="https://podminky.urs.cz/item/CS_URS_2024_02/596211110" TargetMode="External" /><Relationship Id="rId26" Type="http://schemas.openxmlformats.org/officeDocument/2006/relationships/hyperlink" Target="https://podminky.urs.cz/item/CS_URS_2024_02/596211114" TargetMode="External" /><Relationship Id="rId27" Type="http://schemas.openxmlformats.org/officeDocument/2006/relationships/hyperlink" Target="https://podminky.urs.cz/item/CS_URS_2024_02/596212211" TargetMode="External" /><Relationship Id="rId28" Type="http://schemas.openxmlformats.org/officeDocument/2006/relationships/hyperlink" Target="https://podminky.urs.cz/item/CS_URS_2024_02/596412213" TargetMode="External" /><Relationship Id="rId29" Type="http://schemas.openxmlformats.org/officeDocument/2006/relationships/hyperlink" Target="https://podminky.urs.cz/item/CS_URS_2024_02/914111111" TargetMode="External" /><Relationship Id="rId30" Type="http://schemas.openxmlformats.org/officeDocument/2006/relationships/hyperlink" Target="https://podminky.urs.cz/item/CS_URS_2024_02/914511112" TargetMode="External" /><Relationship Id="rId31" Type="http://schemas.openxmlformats.org/officeDocument/2006/relationships/hyperlink" Target="https://podminky.urs.cz/item/CS_URS_2024_02/916131213" TargetMode="External" /><Relationship Id="rId32" Type="http://schemas.openxmlformats.org/officeDocument/2006/relationships/hyperlink" Target="https://podminky.urs.cz/item/CS_URS_2024_02/916231213" TargetMode="External" /><Relationship Id="rId33" Type="http://schemas.openxmlformats.org/officeDocument/2006/relationships/hyperlink" Target="https://podminky.urs.cz/item/CS_URS_2024_02/919112222" TargetMode="External" /><Relationship Id="rId34" Type="http://schemas.openxmlformats.org/officeDocument/2006/relationships/hyperlink" Target="https://podminky.urs.cz/item/CS_URS_2024_02/919122121" TargetMode="External" /><Relationship Id="rId35" Type="http://schemas.openxmlformats.org/officeDocument/2006/relationships/hyperlink" Target="https://podminky.urs.cz/item/CS_URS_2024_02/919726123" TargetMode="External" /><Relationship Id="rId36" Type="http://schemas.openxmlformats.org/officeDocument/2006/relationships/hyperlink" Target="https://podminky.urs.cz/item/CS_URS_2024_02/919735113" TargetMode="External" /><Relationship Id="rId37" Type="http://schemas.openxmlformats.org/officeDocument/2006/relationships/hyperlink" Target="https://podminky.urs.cz/item/CS_URS_2024_02/997221561" TargetMode="External" /><Relationship Id="rId38" Type="http://schemas.openxmlformats.org/officeDocument/2006/relationships/hyperlink" Target="https://podminky.urs.cz/item/CS_URS_2024_02/997221569" TargetMode="External" /><Relationship Id="rId39" Type="http://schemas.openxmlformats.org/officeDocument/2006/relationships/hyperlink" Target="https://podminky.urs.cz/item/CS_URS_2024_02/997221861" TargetMode="External" /><Relationship Id="rId40" Type="http://schemas.openxmlformats.org/officeDocument/2006/relationships/hyperlink" Target="https://podminky.urs.cz/item/CS_URS_2024_02/997221875" TargetMode="External" /><Relationship Id="rId41" Type="http://schemas.openxmlformats.org/officeDocument/2006/relationships/hyperlink" Target="https://podminky.urs.cz/item/CS_URS_2024_02/998225111" TargetMode="External" /><Relationship Id="rId4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2103000.1" TargetMode="External" /><Relationship Id="rId2" Type="http://schemas.openxmlformats.org/officeDocument/2006/relationships/hyperlink" Target="https://podminky.urs.cz/item/CS_URS_2024_01/012203000.1" TargetMode="External" /><Relationship Id="rId3" Type="http://schemas.openxmlformats.org/officeDocument/2006/relationships/hyperlink" Target="https://podminky.urs.cz/item/CS_URS_2024_01/012303000.1" TargetMode="External" /><Relationship Id="rId4" Type="http://schemas.openxmlformats.org/officeDocument/2006/relationships/hyperlink" Target="https://podminky.urs.cz/item/CS_URS_2024_01/013254000.1" TargetMode="External" /><Relationship Id="rId5" Type="http://schemas.openxmlformats.org/officeDocument/2006/relationships/hyperlink" Target="https://podminky.urs.cz/item/CS_URS_2024_01/030001000.1" TargetMode="External" /><Relationship Id="rId6" Type="http://schemas.openxmlformats.org/officeDocument/2006/relationships/hyperlink" Target="https://podminky.urs.cz/item/CS_URS_2024_02/034303000" TargetMode="External" /><Relationship Id="rId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34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38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59.25" customHeight="1">
      <c r="B23" s="21"/>
      <c r="C23" s="22"/>
      <c r="D23" s="22"/>
      <c r="E23" s="36" t="s">
        <v>41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43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44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45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46</v>
      </c>
      <c r="E29" s="47"/>
      <c r="F29" s="32" t="s">
        <v>47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48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49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50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51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52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53</v>
      </c>
      <c r="U35" s="54"/>
      <c r="V35" s="54"/>
      <c r="W35" s="54"/>
      <c r="X35" s="56" t="s">
        <v>54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24-56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Rekonstrukce komunikací na sídlišti Štědřík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Psáry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9. 12. 2024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Obec Psáry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>AllPlan Projekt s.r.o.</v>
      </c>
      <c r="AN49" s="64"/>
      <c r="AO49" s="64"/>
      <c r="AP49" s="64"/>
      <c r="AQ49" s="40"/>
      <c r="AR49" s="44"/>
      <c r="AS49" s="74" t="s">
        <v>56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>Václav Křišťál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57</v>
      </c>
      <c r="D52" s="87"/>
      <c r="E52" s="87"/>
      <c r="F52" s="87"/>
      <c r="G52" s="87"/>
      <c r="H52" s="88"/>
      <c r="I52" s="89" t="s">
        <v>58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59</v>
      </c>
      <c r="AH52" s="87"/>
      <c r="AI52" s="87"/>
      <c r="AJ52" s="87"/>
      <c r="AK52" s="87"/>
      <c r="AL52" s="87"/>
      <c r="AM52" s="87"/>
      <c r="AN52" s="89" t="s">
        <v>60</v>
      </c>
      <c r="AO52" s="87"/>
      <c r="AP52" s="87"/>
      <c r="AQ52" s="91" t="s">
        <v>61</v>
      </c>
      <c r="AR52" s="44"/>
      <c r="AS52" s="92" t="s">
        <v>62</v>
      </c>
      <c r="AT52" s="93" t="s">
        <v>63</v>
      </c>
      <c r="AU52" s="93" t="s">
        <v>64</v>
      </c>
      <c r="AV52" s="93" t="s">
        <v>65</v>
      </c>
      <c r="AW52" s="93" t="s">
        <v>66</v>
      </c>
      <c r="AX52" s="93" t="s">
        <v>67</v>
      </c>
      <c r="AY52" s="93" t="s">
        <v>68</v>
      </c>
      <c r="AZ52" s="93" t="s">
        <v>69</v>
      </c>
      <c r="BA52" s="93" t="s">
        <v>70</v>
      </c>
      <c r="BB52" s="93" t="s">
        <v>71</v>
      </c>
      <c r="BC52" s="93" t="s">
        <v>72</v>
      </c>
      <c r="BD52" s="94" t="s">
        <v>73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75</v>
      </c>
      <c r="BT54" s="109" t="s">
        <v>76</v>
      </c>
      <c r="BU54" s="110" t="s">
        <v>77</v>
      </c>
      <c r="BV54" s="109" t="s">
        <v>78</v>
      </c>
      <c r="BW54" s="109" t="s">
        <v>5</v>
      </c>
      <c r="BX54" s="109" t="s">
        <v>79</v>
      </c>
      <c r="CL54" s="109" t="s">
        <v>19</v>
      </c>
    </row>
    <row r="55" s="7" customFormat="1" ht="16.5" customHeight="1">
      <c r="A55" s="111" t="s">
        <v>80</v>
      </c>
      <c r="B55" s="112"/>
      <c r="C55" s="113"/>
      <c r="D55" s="114" t="s">
        <v>81</v>
      </c>
      <c r="E55" s="114"/>
      <c r="F55" s="114"/>
      <c r="G55" s="114"/>
      <c r="H55" s="114"/>
      <c r="I55" s="115"/>
      <c r="J55" s="114" t="s">
        <v>82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'100 - Komunikace'!J30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83</v>
      </c>
      <c r="AR55" s="118"/>
      <c r="AS55" s="119">
        <v>0</v>
      </c>
      <c r="AT55" s="120">
        <f>ROUND(SUM(AV55:AW55),2)</f>
        <v>0</v>
      </c>
      <c r="AU55" s="121">
        <f>'100 - Komunikace'!P85</f>
        <v>0</v>
      </c>
      <c r="AV55" s="120">
        <f>'100 - Komunikace'!J33</f>
        <v>0</v>
      </c>
      <c r="AW55" s="120">
        <f>'100 - Komunikace'!J34</f>
        <v>0</v>
      </c>
      <c r="AX55" s="120">
        <f>'100 - Komunikace'!J35</f>
        <v>0</v>
      </c>
      <c r="AY55" s="120">
        <f>'100 - Komunikace'!J36</f>
        <v>0</v>
      </c>
      <c r="AZ55" s="120">
        <f>'100 - Komunikace'!F33</f>
        <v>0</v>
      </c>
      <c r="BA55" s="120">
        <f>'100 - Komunikace'!F34</f>
        <v>0</v>
      </c>
      <c r="BB55" s="120">
        <f>'100 - Komunikace'!F35</f>
        <v>0</v>
      </c>
      <c r="BC55" s="120">
        <f>'100 - Komunikace'!F36</f>
        <v>0</v>
      </c>
      <c r="BD55" s="122">
        <f>'100 - Komunikace'!F37</f>
        <v>0</v>
      </c>
      <c r="BE55" s="7"/>
      <c r="BT55" s="123" t="s">
        <v>84</v>
      </c>
      <c r="BV55" s="123" t="s">
        <v>78</v>
      </c>
      <c r="BW55" s="123" t="s">
        <v>85</v>
      </c>
      <c r="BX55" s="123" t="s">
        <v>5</v>
      </c>
      <c r="CL55" s="123" t="s">
        <v>19</v>
      </c>
      <c r="CM55" s="123" t="s">
        <v>86</v>
      </c>
    </row>
    <row r="56" s="7" customFormat="1" ht="16.5" customHeight="1">
      <c r="A56" s="111" t="s">
        <v>80</v>
      </c>
      <c r="B56" s="112"/>
      <c r="C56" s="113"/>
      <c r="D56" s="114" t="s">
        <v>87</v>
      </c>
      <c r="E56" s="114"/>
      <c r="F56" s="114"/>
      <c r="G56" s="114"/>
      <c r="H56" s="114"/>
      <c r="I56" s="115"/>
      <c r="J56" s="114" t="s">
        <v>88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'VON - Vedlejší a ostatní 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87</v>
      </c>
      <c r="AR56" s="118"/>
      <c r="AS56" s="124">
        <v>0</v>
      </c>
      <c r="AT56" s="125">
        <f>ROUND(SUM(AV56:AW56),2)</f>
        <v>0</v>
      </c>
      <c r="AU56" s="126">
        <f>'VON - Vedlejší a ostatní ...'!P82</f>
        <v>0</v>
      </c>
      <c r="AV56" s="125">
        <f>'VON - Vedlejší a ostatní ...'!J33</f>
        <v>0</v>
      </c>
      <c r="AW56" s="125">
        <f>'VON - Vedlejší a ostatní ...'!J34</f>
        <v>0</v>
      </c>
      <c r="AX56" s="125">
        <f>'VON - Vedlejší a ostatní ...'!J35</f>
        <v>0</v>
      </c>
      <c r="AY56" s="125">
        <f>'VON - Vedlejší a ostatní ...'!J36</f>
        <v>0</v>
      </c>
      <c r="AZ56" s="125">
        <f>'VON - Vedlejší a ostatní ...'!F33</f>
        <v>0</v>
      </c>
      <c r="BA56" s="125">
        <f>'VON - Vedlejší a ostatní ...'!F34</f>
        <v>0</v>
      </c>
      <c r="BB56" s="125">
        <f>'VON - Vedlejší a ostatní ...'!F35</f>
        <v>0</v>
      </c>
      <c r="BC56" s="125">
        <f>'VON - Vedlejší a ostatní ...'!F36</f>
        <v>0</v>
      </c>
      <c r="BD56" s="127">
        <f>'VON - Vedlejší a ostatní ...'!F37</f>
        <v>0</v>
      </c>
      <c r="BE56" s="7"/>
      <c r="BT56" s="123" t="s">
        <v>84</v>
      </c>
      <c r="BV56" s="123" t="s">
        <v>78</v>
      </c>
      <c r="BW56" s="123" t="s">
        <v>89</v>
      </c>
      <c r="BX56" s="123" t="s">
        <v>5</v>
      </c>
      <c r="CL56" s="123" t="s">
        <v>19</v>
      </c>
      <c r="CM56" s="123" t="s">
        <v>86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k0swU2mP8yKCCpJyCPQWuv/qHjxpPpDLPecICscdlqHur51/TH+IL6/BZZAHOx8jKj2WtS9lspBQt/zkEJQ04A==" hashValue="3P0wthRndNKqKMDggDT4ricaDr0+wpIaVRrjmTDI+pC4Z0pJY9tHAIKmTzINTXChdKJ39HOdqJMeSrI8H3CVR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00 - Komunikace'!C2" display="/"/>
    <hyperlink ref="A5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86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komunikací na sídlišti Štědřík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9. 12. 2024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">
        <v>38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39</v>
      </c>
      <c r="F24" s="38"/>
      <c r="G24" s="38"/>
      <c r="H24" s="38"/>
      <c r="I24" s="132" t="s">
        <v>29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40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42</v>
      </c>
      <c r="E30" s="38"/>
      <c r="F30" s="38"/>
      <c r="G30" s="38"/>
      <c r="H30" s="38"/>
      <c r="I30" s="38"/>
      <c r="J30" s="144">
        <f>ROUND(J85,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44</v>
      </c>
      <c r="G32" s="38"/>
      <c r="H32" s="38"/>
      <c r="I32" s="145" t="s">
        <v>43</v>
      </c>
      <c r="J32" s="145" t="s">
        <v>45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46</v>
      </c>
      <c r="E33" s="132" t="s">
        <v>47</v>
      </c>
      <c r="F33" s="147">
        <f>ROUND((SUM(BE85:BE233)),  2)</f>
        <v>0</v>
      </c>
      <c r="G33" s="38"/>
      <c r="H33" s="38"/>
      <c r="I33" s="148">
        <v>0.20999999999999999</v>
      </c>
      <c r="J33" s="147">
        <f>ROUND(((SUM(BE85:BE233))*I33),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48</v>
      </c>
      <c r="F34" s="147">
        <f>ROUND((SUM(BF85:BF233)),  2)</f>
        <v>0</v>
      </c>
      <c r="G34" s="38"/>
      <c r="H34" s="38"/>
      <c r="I34" s="148">
        <v>0.12</v>
      </c>
      <c r="J34" s="147">
        <f>ROUND(((SUM(BF85:BF233))*I34),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49</v>
      </c>
      <c r="F35" s="147">
        <f>ROUND((SUM(BG85:BG233)),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50</v>
      </c>
      <c r="F36" s="147">
        <f>ROUND((SUM(BH85:BH233)),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51</v>
      </c>
      <c r="F37" s="147">
        <f>ROUND((SUM(BI85:BI233)),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komunikací na sídlišti Štědřík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100 - Komunikace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Psáry</v>
      </c>
      <c r="G52" s="40"/>
      <c r="H52" s="40"/>
      <c r="I52" s="32" t="s">
        <v>23</v>
      </c>
      <c r="J52" s="72" t="str">
        <f>IF(J12="","",J12)</f>
        <v>9. 12. 2024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Psáry</v>
      </c>
      <c r="G54" s="40"/>
      <c r="H54" s="40"/>
      <c r="I54" s="32" t="s">
        <v>33</v>
      </c>
      <c r="J54" s="36" t="str">
        <f>E21</f>
        <v>AllPlan Projekt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>Václav Křišťál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74</v>
      </c>
      <c r="D59" s="40"/>
      <c r="E59" s="40"/>
      <c r="F59" s="40"/>
      <c r="G59" s="40"/>
      <c r="H59" s="40"/>
      <c r="I59" s="40"/>
      <c r="J59" s="102">
        <f>J85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J86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98</v>
      </c>
      <c r="E61" s="174"/>
      <c r="F61" s="174"/>
      <c r="G61" s="174"/>
      <c r="H61" s="174"/>
      <c r="I61" s="174"/>
      <c r="J61" s="175">
        <f>J87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99</v>
      </c>
      <c r="E62" s="174"/>
      <c r="F62" s="174"/>
      <c r="G62" s="174"/>
      <c r="H62" s="174"/>
      <c r="I62" s="174"/>
      <c r="J62" s="175">
        <f>J144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100</v>
      </c>
      <c r="E63" s="174"/>
      <c r="F63" s="174"/>
      <c r="G63" s="174"/>
      <c r="H63" s="174"/>
      <c r="I63" s="174"/>
      <c r="J63" s="175">
        <f>J191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101</v>
      </c>
      <c r="E64" s="174"/>
      <c r="F64" s="174"/>
      <c r="G64" s="174"/>
      <c r="H64" s="174"/>
      <c r="I64" s="174"/>
      <c r="J64" s="175">
        <f>J219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102</v>
      </c>
      <c r="E65" s="174"/>
      <c r="F65" s="174"/>
      <c r="G65" s="174"/>
      <c r="H65" s="174"/>
      <c r="I65" s="174"/>
      <c r="J65" s="175">
        <f>J231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8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="2" customFormat="1" ht="6.96" customHeight="1">
      <c r="A67" s="38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71" s="2" customFormat="1" ht="6.96" customHeight="1">
      <c r="A71" s="38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24.96" customHeight="1">
      <c r="A72" s="38"/>
      <c r="B72" s="39"/>
      <c r="C72" s="23" t="s">
        <v>103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16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160" t="str">
        <f>E7</f>
        <v>Rekonstrukce komunikací na sídlišti Štědřík</v>
      </c>
      <c r="F75" s="32"/>
      <c r="G75" s="32"/>
      <c r="H75" s="32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91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69" t="str">
        <f>E9</f>
        <v>100 - Komunikace</v>
      </c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21</v>
      </c>
      <c r="D79" s="40"/>
      <c r="E79" s="40"/>
      <c r="F79" s="27" t="str">
        <f>F12</f>
        <v>Psáry</v>
      </c>
      <c r="G79" s="40"/>
      <c r="H79" s="40"/>
      <c r="I79" s="32" t="s">
        <v>23</v>
      </c>
      <c r="J79" s="72" t="str">
        <f>IF(J12="","",J12)</f>
        <v>9. 12. 2024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25</v>
      </c>
      <c r="D81" s="40"/>
      <c r="E81" s="40"/>
      <c r="F81" s="27" t="str">
        <f>E15</f>
        <v>Obec Psáry</v>
      </c>
      <c r="G81" s="40"/>
      <c r="H81" s="40"/>
      <c r="I81" s="32" t="s">
        <v>33</v>
      </c>
      <c r="J81" s="36" t="str">
        <f>E21</f>
        <v>AllPlan Projekt s.r.o.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31</v>
      </c>
      <c r="D82" s="40"/>
      <c r="E82" s="40"/>
      <c r="F82" s="27" t="str">
        <f>IF(E18="","",E18)</f>
        <v>Vyplň údaj</v>
      </c>
      <c r="G82" s="40"/>
      <c r="H82" s="40"/>
      <c r="I82" s="32" t="s">
        <v>37</v>
      </c>
      <c r="J82" s="36" t="str">
        <f>E24</f>
        <v>Václav Křišťál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0.32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11" customFormat="1" ht="29.28" customHeight="1">
      <c r="A84" s="177"/>
      <c r="B84" s="178"/>
      <c r="C84" s="179" t="s">
        <v>104</v>
      </c>
      <c r="D84" s="180" t="s">
        <v>61</v>
      </c>
      <c r="E84" s="180" t="s">
        <v>57</v>
      </c>
      <c r="F84" s="180" t="s">
        <v>58</v>
      </c>
      <c r="G84" s="180" t="s">
        <v>105</v>
      </c>
      <c r="H84" s="180" t="s">
        <v>106</v>
      </c>
      <c r="I84" s="180" t="s">
        <v>107</v>
      </c>
      <c r="J84" s="180" t="s">
        <v>95</v>
      </c>
      <c r="K84" s="181" t="s">
        <v>108</v>
      </c>
      <c r="L84" s="182"/>
      <c r="M84" s="92" t="s">
        <v>19</v>
      </c>
      <c r="N84" s="93" t="s">
        <v>46</v>
      </c>
      <c r="O84" s="93" t="s">
        <v>109</v>
      </c>
      <c r="P84" s="93" t="s">
        <v>110</v>
      </c>
      <c r="Q84" s="93" t="s">
        <v>111</v>
      </c>
      <c r="R84" s="93" t="s">
        <v>112</v>
      </c>
      <c r="S84" s="93" t="s">
        <v>113</v>
      </c>
      <c r="T84" s="94" t="s">
        <v>114</v>
      </c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</row>
    <row r="85" s="2" customFormat="1" ht="22.8" customHeight="1">
      <c r="A85" s="38"/>
      <c r="B85" s="39"/>
      <c r="C85" s="99" t="s">
        <v>115</v>
      </c>
      <c r="D85" s="40"/>
      <c r="E85" s="40"/>
      <c r="F85" s="40"/>
      <c r="G85" s="40"/>
      <c r="H85" s="40"/>
      <c r="I85" s="40"/>
      <c r="J85" s="183">
        <f>BK85</f>
        <v>0</v>
      </c>
      <c r="K85" s="40"/>
      <c r="L85" s="44"/>
      <c r="M85" s="95"/>
      <c r="N85" s="184"/>
      <c r="O85" s="96"/>
      <c r="P85" s="185">
        <f>P86</f>
        <v>0</v>
      </c>
      <c r="Q85" s="96"/>
      <c r="R85" s="185">
        <f>R86</f>
        <v>446.9339731</v>
      </c>
      <c r="S85" s="96"/>
      <c r="T85" s="186">
        <f>T86</f>
        <v>422.09585000000004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75</v>
      </c>
      <c r="AU85" s="17" t="s">
        <v>96</v>
      </c>
      <c r="BK85" s="187">
        <f>BK86</f>
        <v>0</v>
      </c>
    </row>
    <row r="86" s="12" customFormat="1" ht="25.92" customHeight="1">
      <c r="A86" s="12"/>
      <c r="B86" s="188"/>
      <c r="C86" s="189"/>
      <c r="D86" s="190" t="s">
        <v>75</v>
      </c>
      <c r="E86" s="191" t="s">
        <v>116</v>
      </c>
      <c r="F86" s="191" t="s">
        <v>117</v>
      </c>
      <c r="G86" s="189"/>
      <c r="H86" s="189"/>
      <c r="I86" s="192"/>
      <c r="J86" s="193">
        <f>BK86</f>
        <v>0</v>
      </c>
      <c r="K86" s="189"/>
      <c r="L86" s="194"/>
      <c r="M86" s="195"/>
      <c r="N86" s="196"/>
      <c r="O86" s="196"/>
      <c r="P86" s="197">
        <f>P87+P144+P191+P219+P231</f>
        <v>0</v>
      </c>
      <c r="Q86" s="196"/>
      <c r="R86" s="197">
        <f>R87+R144+R191+R219+R231</f>
        <v>446.9339731</v>
      </c>
      <c r="S86" s="196"/>
      <c r="T86" s="198">
        <f>T87+T144+T191+T219+T231</f>
        <v>422.09585000000004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84</v>
      </c>
      <c r="AT86" s="200" t="s">
        <v>75</v>
      </c>
      <c r="AU86" s="200" t="s">
        <v>76</v>
      </c>
      <c r="AY86" s="199" t="s">
        <v>118</v>
      </c>
      <c r="BK86" s="201">
        <f>BK87+BK144+BK191+BK219+BK231</f>
        <v>0</v>
      </c>
    </row>
    <row r="87" s="12" customFormat="1" ht="22.8" customHeight="1">
      <c r="A87" s="12"/>
      <c r="B87" s="188"/>
      <c r="C87" s="189"/>
      <c r="D87" s="190" t="s">
        <v>75</v>
      </c>
      <c r="E87" s="202" t="s">
        <v>84</v>
      </c>
      <c r="F87" s="202" t="s">
        <v>119</v>
      </c>
      <c r="G87" s="189"/>
      <c r="H87" s="189"/>
      <c r="I87" s="192"/>
      <c r="J87" s="203">
        <f>BK87</f>
        <v>0</v>
      </c>
      <c r="K87" s="189"/>
      <c r="L87" s="194"/>
      <c r="M87" s="195"/>
      <c r="N87" s="196"/>
      <c r="O87" s="196"/>
      <c r="P87" s="197">
        <f>SUM(P88:P143)</f>
        <v>0</v>
      </c>
      <c r="Q87" s="196"/>
      <c r="R87" s="197">
        <f>SUM(R88:R143)</f>
        <v>37.5115926</v>
      </c>
      <c r="S87" s="196"/>
      <c r="T87" s="198">
        <f>SUM(T88:T143)</f>
        <v>422.09585000000004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84</v>
      </c>
      <c r="AT87" s="200" t="s">
        <v>75</v>
      </c>
      <c r="AU87" s="200" t="s">
        <v>84</v>
      </c>
      <c r="AY87" s="199" t="s">
        <v>118</v>
      </c>
      <c r="BK87" s="201">
        <f>SUM(BK88:BK143)</f>
        <v>0</v>
      </c>
    </row>
    <row r="88" s="2" customFormat="1" ht="37.8" customHeight="1">
      <c r="A88" s="38"/>
      <c r="B88" s="39"/>
      <c r="C88" s="204" t="s">
        <v>84</v>
      </c>
      <c r="D88" s="204" t="s">
        <v>120</v>
      </c>
      <c r="E88" s="205" t="s">
        <v>121</v>
      </c>
      <c r="F88" s="206" t="s">
        <v>122</v>
      </c>
      <c r="G88" s="207" t="s">
        <v>123</v>
      </c>
      <c r="H88" s="208">
        <v>78.75</v>
      </c>
      <c r="I88" s="209"/>
      <c r="J88" s="210">
        <f>ROUND(I88*H88,2)</f>
        <v>0</v>
      </c>
      <c r="K88" s="206" t="s">
        <v>124</v>
      </c>
      <c r="L88" s="44"/>
      <c r="M88" s="211" t="s">
        <v>19</v>
      </c>
      <c r="N88" s="212" t="s">
        <v>47</v>
      </c>
      <c r="O88" s="84"/>
      <c r="P88" s="213">
        <f>O88*H88</f>
        <v>0</v>
      </c>
      <c r="Q88" s="213">
        <v>0</v>
      </c>
      <c r="R88" s="213">
        <f>Q88*H88</f>
        <v>0</v>
      </c>
      <c r="S88" s="213">
        <v>0.32500000000000001</v>
      </c>
      <c r="T88" s="214">
        <f>S88*H88</f>
        <v>25.59375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5" t="s">
        <v>125</v>
      </c>
      <c r="AT88" s="215" t="s">
        <v>120</v>
      </c>
      <c r="AU88" s="215" t="s">
        <v>86</v>
      </c>
      <c r="AY88" s="17" t="s">
        <v>118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7" t="s">
        <v>84</v>
      </c>
      <c r="BK88" s="216">
        <f>ROUND(I88*H88,2)</f>
        <v>0</v>
      </c>
      <c r="BL88" s="17" t="s">
        <v>125</v>
      </c>
      <c r="BM88" s="215" t="s">
        <v>126</v>
      </c>
    </row>
    <row r="89" s="2" customFormat="1">
      <c r="A89" s="38"/>
      <c r="B89" s="39"/>
      <c r="C89" s="40"/>
      <c r="D89" s="217" t="s">
        <v>127</v>
      </c>
      <c r="E89" s="40"/>
      <c r="F89" s="218" t="s">
        <v>128</v>
      </c>
      <c r="G89" s="40"/>
      <c r="H89" s="40"/>
      <c r="I89" s="219"/>
      <c r="J89" s="40"/>
      <c r="K89" s="40"/>
      <c r="L89" s="44"/>
      <c r="M89" s="220"/>
      <c r="N89" s="221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127</v>
      </c>
      <c r="AU89" s="17" t="s">
        <v>86</v>
      </c>
    </row>
    <row r="90" s="13" customFormat="1">
      <c r="A90" s="13"/>
      <c r="B90" s="222"/>
      <c r="C90" s="223"/>
      <c r="D90" s="224" t="s">
        <v>129</v>
      </c>
      <c r="E90" s="225" t="s">
        <v>19</v>
      </c>
      <c r="F90" s="226" t="s">
        <v>130</v>
      </c>
      <c r="G90" s="223"/>
      <c r="H90" s="227">
        <v>78.75</v>
      </c>
      <c r="I90" s="228"/>
      <c r="J90" s="223"/>
      <c r="K90" s="223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129</v>
      </c>
      <c r="AU90" s="233" t="s">
        <v>86</v>
      </c>
      <c r="AV90" s="13" t="s">
        <v>86</v>
      </c>
      <c r="AW90" s="13" t="s">
        <v>36</v>
      </c>
      <c r="AX90" s="13" t="s">
        <v>76</v>
      </c>
      <c r="AY90" s="233" t="s">
        <v>118</v>
      </c>
    </row>
    <row r="91" s="2" customFormat="1" ht="24.15" customHeight="1">
      <c r="A91" s="38"/>
      <c r="B91" s="39"/>
      <c r="C91" s="204" t="s">
        <v>86</v>
      </c>
      <c r="D91" s="204" t="s">
        <v>120</v>
      </c>
      <c r="E91" s="205" t="s">
        <v>131</v>
      </c>
      <c r="F91" s="206" t="s">
        <v>132</v>
      </c>
      <c r="G91" s="207" t="s">
        <v>123</v>
      </c>
      <c r="H91" s="208">
        <v>1454.4200000000001</v>
      </c>
      <c r="I91" s="209"/>
      <c r="J91" s="210">
        <f>ROUND(I91*H91,2)</f>
        <v>0</v>
      </c>
      <c r="K91" s="206" t="s">
        <v>19</v>
      </c>
      <c r="L91" s="44"/>
      <c r="M91" s="211" t="s">
        <v>19</v>
      </c>
      <c r="N91" s="212" t="s">
        <v>47</v>
      </c>
      <c r="O91" s="84"/>
      <c r="P91" s="213">
        <f>O91*H91</f>
        <v>0</v>
      </c>
      <c r="Q91" s="213">
        <v>3.0000000000000001E-05</v>
      </c>
      <c r="R91" s="213">
        <f>Q91*H91</f>
        <v>0.043632600000000001</v>
      </c>
      <c r="S91" s="213">
        <v>0.255</v>
      </c>
      <c r="T91" s="214">
        <f>S91*H91</f>
        <v>370.87710000000004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125</v>
      </c>
      <c r="AT91" s="215" t="s">
        <v>120</v>
      </c>
      <c r="AU91" s="215" t="s">
        <v>86</v>
      </c>
      <c r="AY91" s="17" t="s">
        <v>118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84</v>
      </c>
      <c r="BK91" s="216">
        <f>ROUND(I91*H91,2)</f>
        <v>0</v>
      </c>
      <c r="BL91" s="17" t="s">
        <v>125</v>
      </c>
      <c r="BM91" s="215" t="s">
        <v>133</v>
      </c>
    </row>
    <row r="92" s="13" customFormat="1">
      <c r="A92" s="13"/>
      <c r="B92" s="222"/>
      <c r="C92" s="223"/>
      <c r="D92" s="224" t="s">
        <v>129</v>
      </c>
      <c r="E92" s="225" t="s">
        <v>19</v>
      </c>
      <c r="F92" s="226" t="s">
        <v>134</v>
      </c>
      <c r="G92" s="223"/>
      <c r="H92" s="227">
        <v>1394.25</v>
      </c>
      <c r="I92" s="228"/>
      <c r="J92" s="223"/>
      <c r="K92" s="223"/>
      <c r="L92" s="229"/>
      <c r="M92" s="230"/>
      <c r="N92" s="231"/>
      <c r="O92" s="231"/>
      <c r="P92" s="231"/>
      <c r="Q92" s="231"/>
      <c r="R92" s="231"/>
      <c r="S92" s="231"/>
      <c r="T92" s="232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3" t="s">
        <v>129</v>
      </c>
      <c r="AU92" s="233" t="s">
        <v>86</v>
      </c>
      <c r="AV92" s="13" t="s">
        <v>86</v>
      </c>
      <c r="AW92" s="13" t="s">
        <v>36</v>
      </c>
      <c r="AX92" s="13" t="s">
        <v>76</v>
      </c>
      <c r="AY92" s="233" t="s">
        <v>118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135</v>
      </c>
      <c r="G93" s="223"/>
      <c r="H93" s="227">
        <v>144.37000000000001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86</v>
      </c>
      <c r="AV93" s="13" t="s">
        <v>86</v>
      </c>
      <c r="AW93" s="13" t="s">
        <v>36</v>
      </c>
      <c r="AX93" s="13" t="s">
        <v>76</v>
      </c>
      <c r="AY93" s="233" t="s">
        <v>118</v>
      </c>
    </row>
    <row r="94" s="13" customFormat="1">
      <c r="A94" s="13"/>
      <c r="B94" s="222"/>
      <c r="C94" s="223"/>
      <c r="D94" s="224" t="s">
        <v>129</v>
      </c>
      <c r="E94" s="225" t="s">
        <v>19</v>
      </c>
      <c r="F94" s="226" t="s">
        <v>136</v>
      </c>
      <c r="G94" s="223"/>
      <c r="H94" s="227">
        <v>-84.200000000000003</v>
      </c>
      <c r="I94" s="228"/>
      <c r="J94" s="223"/>
      <c r="K94" s="223"/>
      <c r="L94" s="229"/>
      <c r="M94" s="230"/>
      <c r="N94" s="231"/>
      <c r="O94" s="231"/>
      <c r="P94" s="231"/>
      <c r="Q94" s="231"/>
      <c r="R94" s="231"/>
      <c r="S94" s="231"/>
      <c r="T94" s="232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3" t="s">
        <v>129</v>
      </c>
      <c r="AU94" s="233" t="s">
        <v>86</v>
      </c>
      <c r="AV94" s="13" t="s">
        <v>86</v>
      </c>
      <c r="AW94" s="13" t="s">
        <v>36</v>
      </c>
      <c r="AX94" s="13" t="s">
        <v>76</v>
      </c>
      <c r="AY94" s="233" t="s">
        <v>118</v>
      </c>
    </row>
    <row r="95" s="2" customFormat="1" ht="24.15" customHeight="1">
      <c r="A95" s="38"/>
      <c r="B95" s="39"/>
      <c r="C95" s="204" t="s">
        <v>137</v>
      </c>
      <c r="D95" s="204" t="s">
        <v>120</v>
      </c>
      <c r="E95" s="205" t="s">
        <v>138</v>
      </c>
      <c r="F95" s="206" t="s">
        <v>139</v>
      </c>
      <c r="G95" s="207" t="s">
        <v>140</v>
      </c>
      <c r="H95" s="208">
        <v>125</v>
      </c>
      <c r="I95" s="209"/>
      <c r="J95" s="210">
        <f>ROUND(I95*H95,2)</f>
        <v>0</v>
      </c>
      <c r="K95" s="206" t="s">
        <v>124</v>
      </c>
      <c r="L95" s="44"/>
      <c r="M95" s="211" t="s">
        <v>19</v>
      </c>
      <c r="N95" s="212" t="s">
        <v>47</v>
      </c>
      <c r="O95" s="84"/>
      <c r="P95" s="213">
        <f>O95*H95</f>
        <v>0</v>
      </c>
      <c r="Q95" s="213">
        <v>0</v>
      </c>
      <c r="R95" s="213">
        <f>Q95*H95</f>
        <v>0</v>
      </c>
      <c r="S95" s="213">
        <v>0.20499999999999999</v>
      </c>
      <c r="T95" s="214">
        <f>S95*H95</f>
        <v>25.625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5" t="s">
        <v>125</v>
      </c>
      <c r="AT95" s="215" t="s">
        <v>120</v>
      </c>
      <c r="AU95" s="215" t="s">
        <v>86</v>
      </c>
      <c r="AY95" s="17" t="s">
        <v>118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7" t="s">
        <v>84</v>
      </c>
      <c r="BK95" s="216">
        <f>ROUND(I95*H95,2)</f>
        <v>0</v>
      </c>
      <c r="BL95" s="17" t="s">
        <v>125</v>
      </c>
      <c r="BM95" s="215" t="s">
        <v>141</v>
      </c>
    </row>
    <row r="96" s="2" customFormat="1">
      <c r="A96" s="38"/>
      <c r="B96" s="39"/>
      <c r="C96" s="40"/>
      <c r="D96" s="217" t="s">
        <v>127</v>
      </c>
      <c r="E96" s="40"/>
      <c r="F96" s="218" t="s">
        <v>142</v>
      </c>
      <c r="G96" s="40"/>
      <c r="H96" s="40"/>
      <c r="I96" s="219"/>
      <c r="J96" s="40"/>
      <c r="K96" s="40"/>
      <c r="L96" s="44"/>
      <c r="M96" s="220"/>
      <c r="N96" s="221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127</v>
      </c>
      <c r="AU96" s="17" t="s">
        <v>86</v>
      </c>
    </row>
    <row r="97" s="13" customFormat="1">
      <c r="A97" s="13"/>
      <c r="B97" s="222"/>
      <c r="C97" s="223"/>
      <c r="D97" s="224" t="s">
        <v>129</v>
      </c>
      <c r="E97" s="225" t="s">
        <v>19</v>
      </c>
      <c r="F97" s="226" t="s">
        <v>143</v>
      </c>
      <c r="G97" s="223"/>
      <c r="H97" s="227">
        <v>125</v>
      </c>
      <c r="I97" s="228"/>
      <c r="J97" s="223"/>
      <c r="K97" s="223"/>
      <c r="L97" s="229"/>
      <c r="M97" s="230"/>
      <c r="N97" s="231"/>
      <c r="O97" s="231"/>
      <c r="P97" s="231"/>
      <c r="Q97" s="231"/>
      <c r="R97" s="231"/>
      <c r="S97" s="231"/>
      <c r="T97" s="23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3" t="s">
        <v>129</v>
      </c>
      <c r="AU97" s="233" t="s">
        <v>86</v>
      </c>
      <c r="AV97" s="13" t="s">
        <v>86</v>
      </c>
      <c r="AW97" s="13" t="s">
        <v>36</v>
      </c>
      <c r="AX97" s="13" t="s">
        <v>76</v>
      </c>
      <c r="AY97" s="233" t="s">
        <v>118</v>
      </c>
    </row>
    <row r="98" s="2" customFormat="1" ht="16.5" customHeight="1">
      <c r="A98" s="38"/>
      <c r="B98" s="39"/>
      <c r="C98" s="204" t="s">
        <v>125</v>
      </c>
      <c r="D98" s="204" t="s">
        <v>120</v>
      </c>
      <c r="E98" s="205" t="s">
        <v>144</v>
      </c>
      <c r="F98" s="206" t="s">
        <v>145</v>
      </c>
      <c r="G98" s="207" t="s">
        <v>123</v>
      </c>
      <c r="H98" s="208">
        <v>154</v>
      </c>
      <c r="I98" s="209"/>
      <c r="J98" s="210">
        <f>ROUND(I98*H98,2)</f>
        <v>0</v>
      </c>
      <c r="K98" s="206" t="s">
        <v>124</v>
      </c>
      <c r="L98" s="44"/>
      <c r="M98" s="211" t="s">
        <v>19</v>
      </c>
      <c r="N98" s="212" t="s">
        <v>47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125</v>
      </c>
      <c r="AT98" s="215" t="s">
        <v>120</v>
      </c>
      <c r="AU98" s="215" t="s">
        <v>86</v>
      </c>
      <c r="AY98" s="17" t="s">
        <v>118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84</v>
      </c>
      <c r="BK98" s="216">
        <f>ROUND(I98*H98,2)</f>
        <v>0</v>
      </c>
      <c r="BL98" s="17" t="s">
        <v>125</v>
      </c>
      <c r="BM98" s="215" t="s">
        <v>146</v>
      </c>
    </row>
    <row r="99" s="2" customFormat="1">
      <c r="A99" s="38"/>
      <c r="B99" s="39"/>
      <c r="C99" s="40"/>
      <c r="D99" s="217" t="s">
        <v>127</v>
      </c>
      <c r="E99" s="40"/>
      <c r="F99" s="218" t="s">
        <v>147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127</v>
      </c>
      <c r="AU99" s="17" t="s">
        <v>86</v>
      </c>
    </row>
    <row r="100" s="2" customFormat="1" ht="21.75" customHeight="1">
      <c r="A100" s="38"/>
      <c r="B100" s="39"/>
      <c r="C100" s="204" t="s">
        <v>148</v>
      </c>
      <c r="D100" s="204" t="s">
        <v>120</v>
      </c>
      <c r="E100" s="205" t="s">
        <v>149</v>
      </c>
      <c r="F100" s="206" t="s">
        <v>150</v>
      </c>
      <c r="G100" s="207" t="s">
        <v>151</v>
      </c>
      <c r="H100" s="208">
        <v>140</v>
      </c>
      <c r="I100" s="209"/>
      <c r="J100" s="210">
        <f>ROUND(I100*H100,2)</f>
        <v>0</v>
      </c>
      <c r="K100" s="206" t="s">
        <v>124</v>
      </c>
      <c r="L100" s="44"/>
      <c r="M100" s="211" t="s">
        <v>19</v>
      </c>
      <c r="N100" s="212" t="s">
        <v>47</v>
      </c>
      <c r="O100" s="84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125</v>
      </c>
      <c r="AT100" s="215" t="s">
        <v>120</v>
      </c>
      <c r="AU100" s="215" t="s">
        <v>86</v>
      </c>
      <c r="AY100" s="17" t="s">
        <v>118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84</v>
      </c>
      <c r="BK100" s="216">
        <f>ROUND(I100*H100,2)</f>
        <v>0</v>
      </c>
      <c r="BL100" s="17" t="s">
        <v>125</v>
      </c>
      <c r="BM100" s="215" t="s">
        <v>152</v>
      </c>
    </row>
    <row r="101" s="2" customFormat="1">
      <c r="A101" s="38"/>
      <c r="B101" s="39"/>
      <c r="C101" s="40"/>
      <c r="D101" s="217" t="s">
        <v>127</v>
      </c>
      <c r="E101" s="40"/>
      <c r="F101" s="218" t="s">
        <v>153</v>
      </c>
      <c r="G101" s="40"/>
      <c r="H101" s="40"/>
      <c r="I101" s="219"/>
      <c r="J101" s="40"/>
      <c r="K101" s="40"/>
      <c r="L101" s="44"/>
      <c r="M101" s="220"/>
      <c r="N101" s="221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127</v>
      </c>
      <c r="AU101" s="17" t="s">
        <v>86</v>
      </c>
    </row>
    <row r="102" s="13" customFormat="1">
      <c r="A102" s="13"/>
      <c r="B102" s="222"/>
      <c r="C102" s="223"/>
      <c r="D102" s="224" t="s">
        <v>129</v>
      </c>
      <c r="E102" s="225" t="s">
        <v>19</v>
      </c>
      <c r="F102" s="226" t="s">
        <v>154</v>
      </c>
      <c r="G102" s="223"/>
      <c r="H102" s="227">
        <v>140</v>
      </c>
      <c r="I102" s="228"/>
      <c r="J102" s="223"/>
      <c r="K102" s="223"/>
      <c r="L102" s="229"/>
      <c r="M102" s="230"/>
      <c r="N102" s="231"/>
      <c r="O102" s="231"/>
      <c r="P102" s="231"/>
      <c r="Q102" s="231"/>
      <c r="R102" s="231"/>
      <c r="S102" s="231"/>
      <c r="T102" s="23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3" t="s">
        <v>129</v>
      </c>
      <c r="AU102" s="233" t="s">
        <v>86</v>
      </c>
      <c r="AV102" s="13" t="s">
        <v>86</v>
      </c>
      <c r="AW102" s="13" t="s">
        <v>36</v>
      </c>
      <c r="AX102" s="13" t="s">
        <v>76</v>
      </c>
      <c r="AY102" s="233" t="s">
        <v>118</v>
      </c>
    </row>
    <row r="103" s="2" customFormat="1" ht="37.8" customHeight="1">
      <c r="A103" s="38"/>
      <c r="B103" s="39"/>
      <c r="C103" s="204" t="s">
        <v>155</v>
      </c>
      <c r="D103" s="204" t="s">
        <v>120</v>
      </c>
      <c r="E103" s="205" t="s">
        <v>156</v>
      </c>
      <c r="F103" s="206" t="s">
        <v>157</v>
      </c>
      <c r="G103" s="207" t="s">
        <v>151</v>
      </c>
      <c r="H103" s="208">
        <v>40</v>
      </c>
      <c r="I103" s="209"/>
      <c r="J103" s="210">
        <f>ROUND(I103*H103,2)</f>
        <v>0</v>
      </c>
      <c r="K103" s="206" t="s">
        <v>124</v>
      </c>
      <c r="L103" s="44"/>
      <c r="M103" s="211" t="s">
        <v>19</v>
      </c>
      <c r="N103" s="212" t="s">
        <v>47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125</v>
      </c>
      <c r="AT103" s="215" t="s">
        <v>120</v>
      </c>
      <c r="AU103" s="215" t="s">
        <v>86</v>
      </c>
      <c r="AY103" s="17" t="s">
        <v>118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84</v>
      </c>
      <c r="BK103" s="216">
        <f>ROUND(I103*H103,2)</f>
        <v>0</v>
      </c>
      <c r="BL103" s="17" t="s">
        <v>125</v>
      </c>
      <c r="BM103" s="215" t="s">
        <v>158</v>
      </c>
    </row>
    <row r="104" s="2" customFormat="1">
      <c r="A104" s="38"/>
      <c r="B104" s="39"/>
      <c r="C104" s="40"/>
      <c r="D104" s="217" t="s">
        <v>127</v>
      </c>
      <c r="E104" s="40"/>
      <c r="F104" s="218" t="s">
        <v>159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127</v>
      </c>
      <c r="AU104" s="17" t="s">
        <v>86</v>
      </c>
    </row>
    <row r="105" s="13" customFormat="1">
      <c r="A105" s="13"/>
      <c r="B105" s="222"/>
      <c r="C105" s="223"/>
      <c r="D105" s="224" t="s">
        <v>129</v>
      </c>
      <c r="E105" s="225" t="s">
        <v>19</v>
      </c>
      <c r="F105" s="226" t="s">
        <v>160</v>
      </c>
      <c r="G105" s="223"/>
      <c r="H105" s="227">
        <v>40</v>
      </c>
      <c r="I105" s="228"/>
      <c r="J105" s="223"/>
      <c r="K105" s="223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129</v>
      </c>
      <c r="AU105" s="233" t="s">
        <v>86</v>
      </c>
      <c r="AV105" s="13" t="s">
        <v>86</v>
      </c>
      <c r="AW105" s="13" t="s">
        <v>36</v>
      </c>
      <c r="AX105" s="13" t="s">
        <v>76</v>
      </c>
      <c r="AY105" s="233" t="s">
        <v>118</v>
      </c>
    </row>
    <row r="106" s="2" customFormat="1" ht="37.8" customHeight="1">
      <c r="A106" s="38"/>
      <c r="B106" s="39"/>
      <c r="C106" s="204" t="s">
        <v>161</v>
      </c>
      <c r="D106" s="204" t="s">
        <v>120</v>
      </c>
      <c r="E106" s="205" t="s">
        <v>162</v>
      </c>
      <c r="F106" s="206" t="s">
        <v>163</v>
      </c>
      <c r="G106" s="207" t="s">
        <v>151</v>
      </c>
      <c r="H106" s="208">
        <v>145</v>
      </c>
      <c r="I106" s="209"/>
      <c r="J106" s="210">
        <f>ROUND(I106*H106,2)</f>
        <v>0</v>
      </c>
      <c r="K106" s="206" t="s">
        <v>124</v>
      </c>
      <c r="L106" s="44"/>
      <c r="M106" s="211" t="s">
        <v>19</v>
      </c>
      <c r="N106" s="212" t="s">
        <v>47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125</v>
      </c>
      <c r="AT106" s="215" t="s">
        <v>120</v>
      </c>
      <c r="AU106" s="215" t="s">
        <v>86</v>
      </c>
      <c r="AY106" s="17" t="s">
        <v>118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84</v>
      </c>
      <c r="BK106" s="216">
        <f>ROUND(I106*H106,2)</f>
        <v>0</v>
      </c>
      <c r="BL106" s="17" t="s">
        <v>125</v>
      </c>
      <c r="BM106" s="215" t="s">
        <v>164</v>
      </c>
    </row>
    <row r="107" s="2" customFormat="1">
      <c r="A107" s="38"/>
      <c r="B107" s="39"/>
      <c r="C107" s="40"/>
      <c r="D107" s="217" t="s">
        <v>127</v>
      </c>
      <c r="E107" s="40"/>
      <c r="F107" s="218" t="s">
        <v>165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127</v>
      </c>
      <c r="AU107" s="17" t="s">
        <v>86</v>
      </c>
    </row>
    <row r="108" s="13" customFormat="1">
      <c r="A108" s="13"/>
      <c r="B108" s="222"/>
      <c r="C108" s="223"/>
      <c r="D108" s="224" t="s">
        <v>129</v>
      </c>
      <c r="E108" s="225" t="s">
        <v>19</v>
      </c>
      <c r="F108" s="226" t="s">
        <v>166</v>
      </c>
      <c r="G108" s="223"/>
      <c r="H108" s="227">
        <v>20</v>
      </c>
      <c r="I108" s="228"/>
      <c r="J108" s="223"/>
      <c r="K108" s="223"/>
      <c r="L108" s="229"/>
      <c r="M108" s="230"/>
      <c r="N108" s="231"/>
      <c r="O108" s="231"/>
      <c r="P108" s="231"/>
      <c r="Q108" s="231"/>
      <c r="R108" s="231"/>
      <c r="S108" s="231"/>
      <c r="T108" s="23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3" t="s">
        <v>129</v>
      </c>
      <c r="AU108" s="233" t="s">
        <v>86</v>
      </c>
      <c r="AV108" s="13" t="s">
        <v>86</v>
      </c>
      <c r="AW108" s="13" t="s">
        <v>36</v>
      </c>
      <c r="AX108" s="13" t="s">
        <v>76</v>
      </c>
      <c r="AY108" s="233" t="s">
        <v>118</v>
      </c>
    </row>
    <row r="109" s="13" customFormat="1">
      <c r="A109" s="13"/>
      <c r="B109" s="222"/>
      <c r="C109" s="223"/>
      <c r="D109" s="224" t="s">
        <v>129</v>
      </c>
      <c r="E109" s="225" t="s">
        <v>19</v>
      </c>
      <c r="F109" s="226" t="s">
        <v>167</v>
      </c>
      <c r="G109" s="223"/>
      <c r="H109" s="227">
        <v>20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129</v>
      </c>
      <c r="AU109" s="233" t="s">
        <v>86</v>
      </c>
      <c r="AV109" s="13" t="s">
        <v>86</v>
      </c>
      <c r="AW109" s="13" t="s">
        <v>36</v>
      </c>
      <c r="AX109" s="13" t="s">
        <v>76</v>
      </c>
      <c r="AY109" s="233" t="s">
        <v>118</v>
      </c>
    </row>
    <row r="110" s="13" customFormat="1">
      <c r="A110" s="13"/>
      <c r="B110" s="222"/>
      <c r="C110" s="223"/>
      <c r="D110" s="224" t="s">
        <v>129</v>
      </c>
      <c r="E110" s="225" t="s">
        <v>19</v>
      </c>
      <c r="F110" s="226" t="s">
        <v>168</v>
      </c>
      <c r="G110" s="223"/>
      <c r="H110" s="227">
        <v>100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129</v>
      </c>
      <c r="AU110" s="233" t="s">
        <v>86</v>
      </c>
      <c r="AV110" s="13" t="s">
        <v>86</v>
      </c>
      <c r="AW110" s="13" t="s">
        <v>36</v>
      </c>
      <c r="AX110" s="13" t="s">
        <v>76</v>
      </c>
      <c r="AY110" s="233" t="s">
        <v>118</v>
      </c>
    </row>
    <row r="111" s="13" customFormat="1">
      <c r="A111" s="13"/>
      <c r="B111" s="222"/>
      <c r="C111" s="223"/>
      <c r="D111" s="224" t="s">
        <v>129</v>
      </c>
      <c r="E111" s="225" t="s">
        <v>19</v>
      </c>
      <c r="F111" s="226" t="s">
        <v>169</v>
      </c>
      <c r="G111" s="223"/>
      <c r="H111" s="227">
        <v>5</v>
      </c>
      <c r="I111" s="228"/>
      <c r="J111" s="223"/>
      <c r="K111" s="223"/>
      <c r="L111" s="229"/>
      <c r="M111" s="230"/>
      <c r="N111" s="231"/>
      <c r="O111" s="231"/>
      <c r="P111" s="231"/>
      <c r="Q111" s="231"/>
      <c r="R111" s="231"/>
      <c r="S111" s="231"/>
      <c r="T111" s="23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3" t="s">
        <v>129</v>
      </c>
      <c r="AU111" s="233" t="s">
        <v>86</v>
      </c>
      <c r="AV111" s="13" t="s">
        <v>86</v>
      </c>
      <c r="AW111" s="13" t="s">
        <v>36</v>
      </c>
      <c r="AX111" s="13" t="s">
        <v>76</v>
      </c>
      <c r="AY111" s="233" t="s">
        <v>118</v>
      </c>
    </row>
    <row r="112" s="2" customFormat="1" ht="16.5" customHeight="1">
      <c r="A112" s="38"/>
      <c r="B112" s="39"/>
      <c r="C112" s="234" t="s">
        <v>170</v>
      </c>
      <c r="D112" s="234" t="s">
        <v>171</v>
      </c>
      <c r="E112" s="235" t="s">
        <v>172</v>
      </c>
      <c r="F112" s="236" t="s">
        <v>173</v>
      </c>
      <c r="G112" s="237" t="s">
        <v>174</v>
      </c>
      <c r="H112" s="238">
        <v>36</v>
      </c>
      <c r="I112" s="239"/>
      <c r="J112" s="240">
        <f>ROUND(I112*H112,2)</f>
        <v>0</v>
      </c>
      <c r="K112" s="236" t="s">
        <v>124</v>
      </c>
      <c r="L112" s="241"/>
      <c r="M112" s="242" t="s">
        <v>19</v>
      </c>
      <c r="N112" s="243" t="s">
        <v>47</v>
      </c>
      <c r="O112" s="84"/>
      <c r="P112" s="213">
        <f>O112*H112</f>
        <v>0</v>
      </c>
      <c r="Q112" s="213">
        <v>1</v>
      </c>
      <c r="R112" s="213">
        <f>Q112*H112</f>
        <v>36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170</v>
      </c>
      <c r="AT112" s="215" t="s">
        <v>171</v>
      </c>
      <c r="AU112" s="215" t="s">
        <v>86</v>
      </c>
      <c r="AY112" s="17" t="s">
        <v>118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84</v>
      </c>
      <c r="BK112" s="216">
        <f>ROUND(I112*H112,2)</f>
        <v>0</v>
      </c>
      <c r="BL112" s="17" t="s">
        <v>125</v>
      </c>
      <c r="BM112" s="215" t="s">
        <v>175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176</v>
      </c>
      <c r="G113" s="223"/>
      <c r="H113" s="227">
        <v>36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86</v>
      </c>
      <c r="AV113" s="13" t="s">
        <v>86</v>
      </c>
      <c r="AW113" s="13" t="s">
        <v>36</v>
      </c>
      <c r="AX113" s="13" t="s">
        <v>76</v>
      </c>
      <c r="AY113" s="233" t="s">
        <v>118</v>
      </c>
    </row>
    <row r="114" s="2" customFormat="1" ht="24.15" customHeight="1">
      <c r="A114" s="38"/>
      <c r="B114" s="39"/>
      <c r="C114" s="204" t="s">
        <v>177</v>
      </c>
      <c r="D114" s="204" t="s">
        <v>120</v>
      </c>
      <c r="E114" s="205" t="s">
        <v>178</v>
      </c>
      <c r="F114" s="206" t="s">
        <v>179</v>
      </c>
      <c r="G114" s="207" t="s">
        <v>151</v>
      </c>
      <c r="H114" s="208">
        <v>20</v>
      </c>
      <c r="I114" s="209"/>
      <c r="J114" s="210">
        <f>ROUND(I114*H114,2)</f>
        <v>0</v>
      </c>
      <c r="K114" s="206" t="s">
        <v>124</v>
      </c>
      <c r="L114" s="44"/>
      <c r="M114" s="211" t="s">
        <v>19</v>
      </c>
      <c r="N114" s="212" t="s">
        <v>47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125</v>
      </c>
      <c r="AT114" s="215" t="s">
        <v>120</v>
      </c>
      <c r="AU114" s="215" t="s">
        <v>86</v>
      </c>
      <c r="AY114" s="17" t="s">
        <v>118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84</v>
      </c>
      <c r="BK114" s="216">
        <f>ROUND(I114*H114,2)</f>
        <v>0</v>
      </c>
      <c r="BL114" s="17" t="s">
        <v>125</v>
      </c>
      <c r="BM114" s="215" t="s">
        <v>180</v>
      </c>
    </row>
    <row r="115" s="2" customFormat="1">
      <c r="A115" s="38"/>
      <c r="B115" s="39"/>
      <c r="C115" s="40"/>
      <c r="D115" s="217" t="s">
        <v>127</v>
      </c>
      <c r="E115" s="40"/>
      <c r="F115" s="218" t="s">
        <v>181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127</v>
      </c>
      <c r="AU115" s="17" t="s">
        <v>86</v>
      </c>
    </row>
    <row r="116" s="2" customFormat="1" ht="24.15" customHeight="1">
      <c r="A116" s="38"/>
      <c r="B116" s="39"/>
      <c r="C116" s="204" t="s">
        <v>182</v>
      </c>
      <c r="D116" s="204" t="s">
        <v>120</v>
      </c>
      <c r="E116" s="205" t="s">
        <v>183</v>
      </c>
      <c r="F116" s="206" t="s">
        <v>184</v>
      </c>
      <c r="G116" s="207" t="s">
        <v>174</v>
      </c>
      <c r="H116" s="208">
        <v>261</v>
      </c>
      <c r="I116" s="209"/>
      <c r="J116" s="210">
        <f>ROUND(I116*H116,2)</f>
        <v>0</v>
      </c>
      <c r="K116" s="206" t="s">
        <v>124</v>
      </c>
      <c r="L116" s="44"/>
      <c r="M116" s="211" t="s">
        <v>19</v>
      </c>
      <c r="N116" s="212" t="s">
        <v>47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125</v>
      </c>
      <c r="AT116" s="215" t="s">
        <v>120</v>
      </c>
      <c r="AU116" s="215" t="s">
        <v>86</v>
      </c>
      <c r="AY116" s="17" t="s">
        <v>118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84</v>
      </c>
      <c r="BK116" s="216">
        <f>ROUND(I116*H116,2)</f>
        <v>0</v>
      </c>
      <c r="BL116" s="17" t="s">
        <v>125</v>
      </c>
      <c r="BM116" s="215" t="s">
        <v>185</v>
      </c>
    </row>
    <row r="117" s="2" customFormat="1">
      <c r="A117" s="38"/>
      <c r="B117" s="39"/>
      <c r="C117" s="40"/>
      <c r="D117" s="217" t="s">
        <v>127</v>
      </c>
      <c r="E117" s="40"/>
      <c r="F117" s="218" t="s">
        <v>186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127</v>
      </c>
      <c r="AU117" s="17" t="s">
        <v>86</v>
      </c>
    </row>
    <row r="118" s="13" customFormat="1">
      <c r="A118" s="13"/>
      <c r="B118" s="222"/>
      <c r="C118" s="223"/>
      <c r="D118" s="224" t="s">
        <v>129</v>
      </c>
      <c r="E118" s="225" t="s">
        <v>19</v>
      </c>
      <c r="F118" s="226" t="s">
        <v>187</v>
      </c>
      <c r="G118" s="223"/>
      <c r="H118" s="227">
        <v>36</v>
      </c>
      <c r="I118" s="228"/>
      <c r="J118" s="223"/>
      <c r="K118" s="223"/>
      <c r="L118" s="229"/>
      <c r="M118" s="230"/>
      <c r="N118" s="231"/>
      <c r="O118" s="231"/>
      <c r="P118" s="231"/>
      <c r="Q118" s="231"/>
      <c r="R118" s="231"/>
      <c r="S118" s="231"/>
      <c r="T118" s="23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3" t="s">
        <v>129</v>
      </c>
      <c r="AU118" s="233" t="s">
        <v>86</v>
      </c>
      <c r="AV118" s="13" t="s">
        <v>86</v>
      </c>
      <c r="AW118" s="13" t="s">
        <v>36</v>
      </c>
      <c r="AX118" s="13" t="s">
        <v>76</v>
      </c>
      <c r="AY118" s="233" t="s">
        <v>118</v>
      </c>
    </row>
    <row r="119" s="13" customFormat="1">
      <c r="A119" s="13"/>
      <c r="B119" s="222"/>
      <c r="C119" s="223"/>
      <c r="D119" s="224" t="s">
        <v>129</v>
      </c>
      <c r="E119" s="225" t="s">
        <v>19</v>
      </c>
      <c r="F119" s="226" t="s">
        <v>188</v>
      </c>
      <c r="G119" s="223"/>
      <c r="H119" s="227">
        <v>216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129</v>
      </c>
      <c r="AU119" s="233" t="s">
        <v>86</v>
      </c>
      <c r="AV119" s="13" t="s">
        <v>86</v>
      </c>
      <c r="AW119" s="13" t="s">
        <v>36</v>
      </c>
      <c r="AX119" s="13" t="s">
        <v>76</v>
      </c>
      <c r="AY119" s="233" t="s">
        <v>118</v>
      </c>
    </row>
    <row r="120" s="13" customFormat="1">
      <c r="A120" s="13"/>
      <c r="B120" s="222"/>
      <c r="C120" s="223"/>
      <c r="D120" s="224" t="s">
        <v>129</v>
      </c>
      <c r="E120" s="225" t="s">
        <v>19</v>
      </c>
      <c r="F120" s="226" t="s">
        <v>189</v>
      </c>
      <c r="G120" s="223"/>
      <c r="H120" s="227">
        <v>9</v>
      </c>
      <c r="I120" s="228"/>
      <c r="J120" s="223"/>
      <c r="K120" s="223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129</v>
      </c>
      <c r="AU120" s="233" t="s">
        <v>86</v>
      </c>
      <c r="AV120" s="13" t="s">
        <v>86</v>
      </c>
      <c r="AW120" s="13" t="s">
        <v>36</v>
      </c>
      <c r="AX120" s="13" t="s">
        <v>76</v>
      </c>
      <c r="AY120" s="233" t="s">
        <v>118</v>
      </c>
    </row>
    <row r="121" s="2" customFormat="1" ht="24.15" customHeight="1">
      <c r="A121" s="38"/>
      <c r="B121" s="39"/>
      <c r="C121" s="204" t="s">
        <v>190</v>
      </c>
      <c r="D121" s="204" t="s">
        <v>120</v>
      </c>
      <c r="E121" s="205" t="s">
        <v>191</v>
      </c>
      <c r="F121" s="206" t="s">
        <v>192</v>
      </c>
      <c r="G121" s="207" t="s">
        <v>123</v>
      </c>
      <c r="H121" s="208">
        <v>398</v>
      </c>
      <c r="I121" s="209"/>
      <c r="J121" s="210">
        <f>ROUND(I121*H121,2)</f>
        <v>0</v>
      </c>
      <c r="K121" s="206" t="s">
        <v>124</v>
      </c>
      <c r="L121" s="44"/>
      <c r="M121" s="211" t="s">
        <v>19</v>
      </c>
      <c r="N121" s="212" t="s">
        <v>47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125</v>
      </c>
      <c r="AT121" s="215" t="s">
        <v>120</v>
      </c>
      <c r="AU121" s="215" t="s">
        <v>86</v>
      </c>
      <c r="AY121" s="17" t="s">
        <v>118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84</v>
      </c>
      <c r="BK121" s="216">
        <f>ROUND(I121*H121,2)</f>
        <v>0</v>
      </c>
      <c r="BL121" s="17" t="s">
        <v>125</v>
      </c>
      <c r="BM121" s="215" t="s">
        <v>193</v>
      </c>
    </row>
    <row r="122" s="2" customFormat="1">
      <c r="A122" s="38"/>
      <c r="B122" s="39"/>
      <c r="C122" s="40"/>
      <c r="D122" s="217" t="s">
        <v>127</v>
      </c>
      <c r="E122" s="40"/>
      <c r="F122" s="218" t="s">
        <v>194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127</v>
      </c>
      <c r="AU122" s="17" t="s">
        <v>86</v>
      </c>
    </row>
    <row r="123" s="13" customFormat="1">
      <c r="A123" s="13"/>
      <c r="B123" s="222"/>
      <c r="C123" s="223"/>
      <c r="D123" s="224" t="s">
        <v>129</v>
      </c>
      <c r="E123" s="225" t="s">
        <v>19</v>
      </c>
      <c r="F123" s="226" t="s">
        <v>195</v>
      </c>
      <c r="G123" s="223"/>
      <c r="H123" s="227">
        <v>398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129</v>
      </c>
      <c r="AU123" s="233" t="s">
        <v>86</v>
      </c>
      <c r="AV123" s="13" t="s">
        <v>86</v>
      </c>
      <c r="AW123" s="13" t="s">
        <v>36</v>
      </c>
      <c r="AX123" s="13" t="s">
        <v>76</v>
      </c>
      <c r="AY123" s="233" t="s">
        <v>118</v>
      </c>
    </row>
    <row r="124" s="2" customFormat="1" ht="24.15" customHeight="1">
      <c r="A124" s="38"/>
      <c r="B124" s="39"/>
      <c r="C124" s="204" t="s">
        <v>8</v>
      </c>
      <c r="D124" s="204" t="s">
        <v>120</v>
      </c>
      <c r="E124" s="205" t="s">
        <v>196</v>
      </c>
      <c r="F124" s="206" t="s">
        <v>197</v>
      </c>
      <c r="G124" s="207" t="s">
        <v>123</v>
      </c>
      <c r="H124" s="208">
        <v>398</v>
      </c>
      <c r="I124" s="209"/>
      <c r="J124" s="210">
        <f>ROUND(I124*H124,2)</f>
        <v>0</v>
      </c>
      <c r="K124" s="206" t="s">
        <v>124</v>
      </c>
      <c r="L124" s="44"/>
      <c r="M124" s="211" t="s">
        <v>19</v>
      </c>
      <c r="N124" s="212" t="s">
        <v>47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125</v>
      </c>
      <c r="AT124" s="215" t="s">
        <v>120</v>
      </c>
      <c r="AU124" s="215" t="s">
        <v>86</v>
      </c>
      <c r="AY124" s="17" t="s">
        <v>118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84</v>
      </c>
      <c r="BK124" s="216">
        <f>ROUND(I124*H124,2)</f>
        <v>0</v>
      </c>
      <c r="BL124" s="17" t="s">
        <v>125</v>
      </c>
      <c r="BM124" s="215" t="s">
        <v>198</v>
      </c>
    </row>
    <row r="125" s="2" customFormat="1">
      <c r="A125" s="38"/>
      <c r="B125" s="39"/>
      <c r="C125" s="40"/>
      <c r="D125" s="217" t="s">
        <v>127</v>
      </c>
      <c r="E125" s="40"/>
      <c r="F125" s="218" t="s">
        <v>199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127</v>
      </c>
      <c r="AU125" s="17" t="s">
        <v>86</v>
      </c>
    </row>
    <row r="126" s="2" customFormat="1" ht="16.5" customHeight="1">
      <c r="A126" s="38"/>
      <c r="B126" s="39"/>
      <c r="C126" s="234" t="s">
        <v>200</v>
      </c>
      <c r="D126" s="234" t="s">
        <v>171</v>
      </c>
      <c r="E126" s="235" t="s">
        <v>201</v>
      </c>
      <c r="F126" s="236" t="s">
        <v>202</v>
      </c>
      <c r="G126" s="237" t="s">
        <v>203</v>
      </c>
      <c r="H126" s="238">
        <v>7.96</v>
      </c>
      <c r="I126" s="239"/>
      <c r="J126" s="240">
        <f>ROUND(I126*H126,2)</f>
        <v>0</v>
      </c>
      <c r="K126" s="236" t="s">
        <v>124</v>
      </c>
      <c r="L126" s="241"/>
      <c r="M126" s="242" t="s">
        <v>19</v>
      </c>
      <c r="N126" s="243" t="s">
        <v>47</v>
      </c>
      <c r="O126" s="84"/>
      <c r="P126" s="213">
        <f>O126*H126</f>
        <v>0</v>
      </c>
      <c r="Q126" s="213">
        <v>0.001</v>
      </c>
      <c r="R126" s="213">
        <f>Q126*H126</f>
        <v>0.0079600000000000001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170</v>
      </c>
      <c r="AT126" s="215" t="s">
        <v>171</v>
      </c>
      <c r="AU126" s="215" t="s">
        <v>86</v>
      </c>
      <c r="AY126" s="17" t="s">
        <v>118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84</v>
      </c>
      <c r="BK126" s="216">
        <f>ROUND(I126*H126,2)</f>
        <v>0</v>
      </c>
      <c r="BL126" s="17" t="s">
        <v>125</v>
      </c>
      <c r="BM126" s="215" t="s">
        <v>204</v>
      </c>
    </row>
    <row r="127" s="13" customFormat="1">
      <c r="A127" s="13"/>
      <c r="B127" s="222"/>
      <c r="C127" s="223"/>
      <c r="D127" s="224" t="s">
        <v>129</v>
      </c>
      <c r="E127" s="223"/>
      <c r="F127" s="226" t="s">
        <v>205</v>
      </c>
      <c r="G127" s="223"/>
      <c r="H127" s="227">
        <v>7.96</v>
      </c>
      <c r="I127" s="228"/>
      <c r="J127" s="223"/>
      <c r="K127" s="223"/>
      <c r="L127" s="229"/>
      <c r="M127" s="230"/>
      <c r="N127" s="231"/>
      <c r="O127" s="231"/>
      <c r="P127" s="231"/>
      <c r="Q127" s="231"/>
      <c r="R127" s="231"/>
      <c r="S127" s="231"/>
      <c r="T127" s="23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3" t="s">
        <v>129</v>
      </c>
      <c r="AU127" s="233" t="s">
        <v>86</v>
      </c>
      <c r="AV127" s="13" t="s">
        <v>86</v>
      </c>
      <c r="AW127" s="13" t="s">
        <v>4</v>
      </c>
      <c r="AX127" s="13" t="s">
        <v>84</v>
      </c>
      <c r="AY127" s="233" t="s">
        <v>118</v>
      </c>
    </row>
    <row r="128" s="2" customFormat="1" ht="21.75" customHeight="1">
      <c r="A128" s="38"/>
      <c r="B128" s="39"/>
      <c r="C128" s="204" t="s">
        <v>206</v>
      </c>
      <c r="D128" s="204" t="s">
        <v>120</v>
      </c>
      <c r="E128" s="205" t="s">
        <v>207</v>
      </c>
      <c r="F128" s="206" t="s">
        <v>208</v>
      </c>
      <c r="G128" s="207" t="s">
        <v>123</v>
      </c>
      <c r="H128" s="208">
        <v>476.18000000000001</v>
      </c>
      <c r="I128" s="209"/>
      <c r="J128" s="210">
        <f>ROUND(I128*H128,2)</f>
        <v>0</v>
      </c>
      <c r="K128" s="206" t="s">
        <v>124</v>
      </c>
      <c r="L128" s="44"/>
      <c r="M128" s="211" t="s">
        <v>19</v>
      </c>
      <c r="N128" s="212" t="s">
        <v>47</v>
      </c>
      <c r="O128" s="84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125</v>
      </c>
      <c r="AT128" s="215" t="s">
        <v>120</v>
      </c>
      <c r="AU128" s="215" t="s">
        <v>86</v>
      </c>
      <c r="AY128" s="17" t="s">
        <v>118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84</v>
      </c>
      <c r="BK128" s="216">
        <f>ROUND(I128*H128,2)</f>
        <v>0</v>
      </c>
      <c r="BL128" s="17" t="s">
        <v>125</v>
      </c>
      <c r="BM128" s="215" t="s">
        <v>209</v>
      </c>
    </row>
    <row r="129" s="2" customFormat="1">
      <c r="A129" s="38"/>
      <c r="B129" s="39"/>
      <c r="C129" s="40"/>
      <c r="D129" s="217" t="s">
        <v>127</v>
      </c>
      <c r="E129" s="40"/>
      <c r="F129" s="218" t="s">
        <v>210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127</v>
      </c>
      <c r="AU129" s="17" t="s">
        <v>86</v>
      </c>
    </row>
    <row r="130" s="13" customFormat="1">
      <c r="A130" s="13"/>
      <c r="B130" s="222"/>
      <c r="C130" s="223"/>
      <c r="D130" s="224" t="s">
        <v>129</v>
      </c>
      <c r="E130" s="225" t="s">
        <v>19</v>
      </c>
      <c r="F130" s="226" t="s">
        <v>211</v>
      </c>
      <c r="G130" s="223"/>
      <c r="H130" s="227">
        <v>476.18000000000001</v>
      </c>
      <c r="I130" s="228"/>
      <c r="J130" s="223"/>
      <c r="K130" s="223"/>
      <c r="L130" s="229"/>
      <c r="M130" s="230"/>
      <c r="N130" s="231"/>
      <c r="O130" s="231"/>
      <c r="P130" s="231"/>
      <c r="Q130" s="231"/>
      <c r="R130" s="231"/>
      <c r="S130" s="231"/>
      <c r="T130" s="23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3" t="s">
        <v>129</v>
      </c>
      <c r="AU130" s="233" t="s">
        <v>86</v>
      </c>
      <c r="AV130" s="13" t="s">
        <v>86</v>
      </c>
      <c r="AW130" s="13" t="s">
        <v>36</v>
      </c>
      <c r="AX130" s="13" t="s">
        <v>76</v>
      </c>
      <c r="AY130" s="233" t="s">
        <v>118</v>
      </c>
    </row>
    <row r="131" s="2" customFormat="1" ht="24.15" customHeight="1">
      <c r="A131" s="38"/>
      <c r="B131" s="39"/>
      <c r="C131" s="204" t="s">
        <v>212</v>
      </c>
      <c r="D131" s="204" t="s">
        <v>120</v>
      </c>
      <c r="E131" s="205" t="s">
        <v>213</v>
      </c>
      <c r="F131" s="206" t="s">
        <v>214</v>
      </c>
      <c r="G131" s="207" t="s">
        <v>215</v>
      </c>
      <c r="H131" s="208">
        <v>40</v>
      </c>
      <c r="I131" s="209"/>
      <c r="J131" s="210">
        <f>ROUND(I131*H131,2)</f>
        <v>0</v>
      </c>
      <c r="K131" s="206" t="s">
        <v>124</v>
      </c>
      <c r="L131" s="44"/>
      <c r="M131" s="211" t="s">
        <v>19</v>
      </c>
      <c r="N131" s="212" t="s">
        <v>47</v>
      </c>
      <c r="O131" s="84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125</v>
      </c>
      <c r="AT131" s="215" t="s">
        <v>120</v>
      </c>
      <c r="AU131" s="215" t="s">
        <v>86</v>
      </c>
      <c r="AY131" s="17" t="s">
        <v>118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84</v>
      </c>
      <c r="BK131" s="216">
        <f>ROUND(I131*H131,2)</f>
        <v>0</v>
      </c>
      <c r="BL131" s="17" t="s">
        <v>125</v>
      </c>
      <c r="BM131" s="215" t="s">
        <v>216</v>
      </c>
    </row>
    <row r="132" s="2" customFormat="1">
      <c r="A132" s="38"/>
      <c r="B132" s="39"/>
      <c r="C132" s="40"/>
      <c r="D132" s="217" t="s">
        <v>127</v>
      </c>
      <c r="E132" s="40"/>
      <c r="F132" s="218" t="s">
        <v>217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127</v>
      </c>
      <c r="AU132" s="17" t="s">
        <v>86</v>
      </c>
    </row>
    <row r="133" s="2" customFormat="1" ht="16.5" customHeight="1">
      <c r="A133" s="38"/>
      <c r="B133" s="39"/>
      <c r="C133" s="234" t="s">
        <v>218</v>
      </c>
      <c r="D133" s="234" t="s">
        <v>171</v>
      </c>
      <c r="E133" s="235" t="s">
        <v>219</v>
      </c>
      <c r="F133" s="236" t="s">
        <v>220</v>
      </c>
      <c r="G133" s="237" t="s">
        <v>151</v>
      </c>
      <c r="H133" s="238">
        <v>5</v>
      </c>
      <c r="I133" s="239"/>
      <c r="J133" s="240">
        <f>ROUND(I133*H133,2)</f>
        <v>0</v>
      </c>
      <c r="K133" s="236" t="s">
        <v>124</v>
      </c>
      <c r="L133" s="241"/>
      <c r="M133" s="242" t="s">
        <v>19</v>
      </c>
      <c r="N133" s="243" t="s">
        <v>47</v>
      </c>
      <c r="O133" s="84"/>
      <c r="P133" s="213">
        <f>O133*H133</f>
        <v>0</v>
      </c>
      <c r="Q133" s="213">
        <v>0.22</v>
      </c>
      <c r="R133" s="213">
        <f>Q133*H133</f>
        <v>1.1000000000000001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170</v>
      </c>
      <c r="AT133" s="215" t="s">
        <v>171</v>
      </c>
      <c r="AU133" s="215" t="s">
        <v>86</v>
      </c>
      <c r="AY133" s="17" t="s">
        <v>118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84</v>
      </c>
      <c r="BK133" s="216">
        <f>ROUND(I133*H133,2)</f>
        <v>0</v>
      </c>
      <c r="BL133" s="17" t="s">
        <v>125</v>
      </c>
      <c r="BM133" s="215" t="s">
        <v>221</v>
      </c>
    </row>
    <row r="134" s="13" customFormat="1">
      <c r="A134" s="13"/>
      <c r="B134" s="222"/>
      <c r="C134" s="223"/>
      <c r="D134" s="224" t="s">
        <v>129</v>
      </c>
      <c r="E134" s="223"/>
      <c r="F134" s="226" t="s">
        <v>222</v>
      </c>
      <c r="G134" s="223"/>
      <c r="H134" s="227">
        <v>5</v>
      </c>
      <c r="I134" s="228"/>
      <c r="J134" s="223"/>
      <c r="K134" s="223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129</v>
      </c>
      <c r="AU134" s="233" t="s">
        <v>86</v>
      </c>
      <c r="AV134" s="13" t="s">
        <v>86</v>
      </c>
      <c r="AW134" s="13" t="s">
        <v>4</v>
      </c>
      <c r="AX134" s="13" t="s">
        <v>84</v>
      </c>
      <c r="AY134" s="233" t="s">
        <v>118</v>
      </c>
    </row>
    <row r="135" s="2" customFormat="1" ht="16.5" customHeight="1">
      <c r="A135" s="38"/>
      <c r="B135" s="39"/>
      <c r="C135" s="204" t="s">
        <v>223</v>
      </c>
      <c r="D135" s="204" t="s">
        <v>120</v>
      </c>
      <c r="E135" s="205" t="s">
        <v>224</v>
      </c>
      <c r="F135" s="206" t="s">
        <v>225</v>
      </c>
      <c r="G135" s="207" t="s">
        <v>123</v>
      </c>
      <c r="H135" s="208">
        <v>398</v>
      </c>
      <c r="I135" s="209"/>
      <c r="J135" s="210">
        <f>ROUND(I135*H135,2)</f>
        <v>0</v>
      </c>
      <c r="K135" s="206" t="s">
        <v>124</v>
      </c>
      <c r="L135" s="44"/>
      <c r="M135" s="211" t="s">
        <v>19</v>
      </c>
      <c r="N135" s="212" t="s">
        <v>47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125</v>
      </c>
      <c r="AT135" s="215" t="s">
        <v>120</v>
      </c>
      <c r="AU135" s="215" t="s">
        <v>86</v>
      </c>
      <c r="AY135" s="17" t="s">
        <v>118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84</v>
      </c>
      <c r="BK135" s="216">
        <f>ROUND(I135*H135,2)</f>
        <v>0</v>
      </c>
      <c r="BL135" s="17" t="s">
        <v>125</v>
      </c>
      <c r="BM135" s="215" t="s">
        <v>226</v>
      </c>
    </row>
    <row r="136" s="2" customFormat="1">
      <c r="A136" s="38"/>
      <c r="B136" s="39"/>
      <c r="C136" s="40"/>
      <c r="D136" s="217" t="s">
        <v>127</v>
      </c>
      <c r="E136" s="40"/>
      <c r="F136" s="218" t="s">
        <v>227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127</v>
      </c>
      <c r="AU136" s="17" t="s">
        <v>86</v>
      </c>
    </row>
    <row r="137" s="2" customFormat="1" ht="16.5" customHeight="1">
      <c r="A137" s="38"/>
      <c r="B137" s="39"/>
      <c r="C137" s="204" t="s">
        <v>228</v>
      </c>
      <c r="D137" s="204" t="s">
        <v>120</v>
      </c>
      <c r="E137" s="205" t="s">
        <v>229</v>
      </c>
      <c r="F137" s="206" t="s">
        <v>230</v>
      </c>
      <c r="G137" s="207" t="s">
        <v>123</v>
      </c>
      <c r="H137" s="208">
        <v>398</v>
      </c>
      <c r="I137" s="209"/>
      <c r="J137" s="210">
        <f>ROUND(I137*H137,2)</f>
        <v>0</v>
      </c>
      <c r="K137" s="206" t="s">
        <v>124</v>
      </c>
      <c r="L137" s="44"/>
      <c r="M137" s="211" t="s">
        <v>19</v>
      </c>
      <c r="N137" s="212" t="s">
        <v>47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125</v>
      </c>
      <c r="AT137" s="215" t="s">
        <v>120</v>
      </c>
      <c r="AU137" s="215" t="s">
        <v>86</v>
      </c>
      <c r="AY137" s="17" t="s">
        <v>118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84</v>
      </c>
      <c r="BK137" s="216">
        <f>ROUND(I137*H137,2)</f>
        <v>0</v>
      </c>
      <c r="BL137" s="17" t="s">
        <v>125</v>
      </c>
      <c r="BM137" s="215" t="s">
        <v>231</v>
      </c>
    </row>
    <row r="138" s="2" customFormat="1">
      <c r="A138" s="38"/>
      <c r="B138" s="39"/>
      <c r="C138" s="40"/>
      <c r="D138" s="217" t="s">
        <v>127</v>
      </c>
      <c r="E138" s="40"/>
      <c r="F138" s="218" t="s">
        <v>232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127</v>
      </c>
      <c r="AU138" s="17" t="s">
        <v>86</v>
      </c>
    </row>
    <row r="139" s="2" customFormat="1" ht="24.15" customHeight="1">
      <c r="A139" s="38"/>
      <c r="B139" s="39"/>
      <c r="C139" s="204" t="s">
        <v>233</v>
      </c>
      <c r="D139" s="204" t="s">
        <v>120</v>
      </c>
      <c r="E139" s="205" t="s">
        <v>234</v>
      </c>
      <c r="F139" s="206" t="s">
        <v>235</v>
      </c>
      <c r="G139" s="207" t="s">
        <v>215</v>
      </c>
      <c r="H139" s="208">
        <v>40</v>
      </c>
      <c r="I139" s="209"/>
      <c r="J139" s="210">
        <f>ROUND(I139*H139,2)</f>
        <v>0</v>
      </c>
      <c r="K139" s="206" t="s">
        <v>124</v>
      </c>
      <c r="L139" s="44"/>
      <c r="M139" s="211" t="s">
        <v>19</v>
      </c>
      <c r="N139" s="212" t="s">
        <v>47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125</v>
      </c>
      <c r="AT139" s="215" t="s">
        <v>120</v>
      </c>
      <c r="AU139" s="215" t="s">
        <v>86</v>
      </c>
      <c r="AY139" s="17" t="s">
        <v>118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84</v>
      </c>
      <c r="BK139" s="216">
        <f>ROUND(I139*H139,2)</f>
        <v>0</v>
      </c>
      <c r="BL139" s="17" t="s">
        <v>125</v>
      </c>
      <c r="BM139" s="215" t="s">
        <v>236</v>
      </c>
    </row>
    <row r="140" s="2" customFormat="1">
      <c r="A140" s="38"/>
      <c r="B140" s="39"/>
      <c r="C140" s="40"/>
      <c r="D140" s="217" t="s">
        <v>127</v>
      </c>
      <c r="E140" s="40"/>
      <c r="F140" s="218" t="s">
        <v>237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127</v>
      </c>
      <c r="AU140" s="17" t="s">
        <v>86</v>
      </c>
    </row>
    <row r="141" s="2" customFormat="1" ht="16.5" customHeight="1">
      <c r="A141" s="38"/>
      <c r="B141" s="39"/>
      <c r="C141" s="234" t="s">
        <v>238</v>
      </c>
      <c r="D141" s="234" t="s">
        <v>171</v>
      </c>
      <c r="E141" s="235" t="s">
        <v>239</v>
      </c>
      <c r="F141" s="236" t="s">
        <v>240</v>
      </c>
      <c r="G141" s="237" t="s">
        <v>215</v>
      </c>
      <c r="H141" s="238">
        <v>40</v>
      </c>
      <c r="I141" s="239"/>
      <c r="J141" s="240">
        <f>ROUND(I141*H141,2)</f>
        <v>0</v>
      </c>
      <c r="K141" s="236" t="s">
        <v>124</v>
      </c>
      <c r="L141" s="241"/>
      <c r="M141" s="242" t="s">
        <v>19</v>
      </c>
      <c r="N141" s="243" t="s">
        <v>47</v>
      </c>
      <c r="O141" s="84"/>
      <c r="P141" s="213">
        <f>O141*H141</f>
        <v>0</v>
      </c>
      <c r="Q141" s="213">
        <v>0.0089999999999999993</v>
      </c>
      <c r="R141" s="213">
        <f>Q141*H141</f>
        <v>0.35999999999999999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170</v>
      </c>
      <c r="AT141" s="215" t="s">
        <v>171</v>
      </c>
      <c r="AU141" s="215" t="s">
        <v>86</v>
      </c>
      <c r="AY141" s="17" t="s">
        <v>118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84</v>
      </c>
      <c r="BK141" s="216">
        <f>ROUND(I141*H141,2)</f>
        <v>0</v>
      </c>
      <c r="BL141" s="17" t="s">
        <v>125</v>
      </c>
      <c r="BM141" s="215" t="s">
        <v>241</v>
      </c>
    </row>
    <row r="142" s="2" customFormat="1" ht="24.15" customHeight="1">
      <c r="A142" s="38"/>
      <c r="B142" s="39"/>
      <c r="C142" s="204" t="s">
        <v>7</v>
      </c>
      <c r="D142" s="204" t="s">
        <v>120</v>
      </c>
      <c r="E142" s="205" t="s">
        <v>242</v>
      </c>
      <c r="F142" s="206" t="s">
        <v>243</v>
      </c>
      <c r="G142" s="207" t="s">
        <v>123</v>
      </c>
      <c r="H142" s="208">
        <v>398</v>
      </c>
      <c r="I142" s="209"/>
      <c r="J142" s="210">
        <f>ROUND(I142*H142,2)</f>
        <v>0</v>
      </c>
      <c r="K142" s="206" t="s">
        <v>124</v>
      </c>
      <c r="L142" s="44"/>
      <c r="M142" s="211" t="s">
        <v>19</v>
      </c>
      <c r="N142" s="212" t="s">
        <v>47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125</v>
      </c>
      <c r="AT142" s="215" t="s">
        <v>120</v>
      </c>
      <c r="AU142" s="215" t="s">
        <v>86</v>
      </c>
      <c r="AY142" s="17" t="s">
        <v>118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84</v>
      </c>
      <c r="BK142" s="216">
        <f>ROUND(I142*H142,2)</f>
        <v>0</v>
      </c>
      <c r="BL142" s="17" t="s">
        <v>125</v>
      </c>
      <c r="BM142" s="215" t="s">
        <v>244</v>
      </c>
    </row>
    <row r="143" s="2" customFormat="1">
      <c r="A143" s="38"/>
      <c r="B143" s="39"/>
      <c r="C143" s="40"/>
      <c r="D143" s="217" t="s">
        <v>127</v>
      </c>
      <c r="E143" s="40"/>
      <c r="F143" s="218" t="s">
        <v>245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127</v>
      </c>
      <c r="AU143" s="17" t="s">
        <v>86</v>
      </c>
    </row>
    <row r="144" s="12" customFormat="1" ht="22.8" customHeight="1">
      <c r="A144" s="12"/>
      <c r="B144" s="188"/>
      <c r="C144" s="189"/>
      <c r="D144" s="190" t="s">
        <v>75</v>
      </c>
      <c r="E144" s="202" t="s">
        <v>148</v>
      </c>
      <c r="F144" s="202" t="s">
        <v>246</v>
      </c>
      <c r="G144" s="189"/>
      <c r="H144" s="189"/>
      <c r="I144" s="192"/>
      <c r="J144" s="203">
        <f>BK144</f>
        <v>0</v>
      </c>
      <c r="K144" s="189"/>
      <c r="L144" s="194"/>
      <c r="M144" s="195"/>
      <c r="N144" s="196"/>
      <c r="O144" s="196"/>
      <c r="P144" s="197">
        <f>SUM(P145:P190)</f>
        <v>0</v>
      </c>
      <c r="Q144" s="196"/>
      <c r="R144" s="197">
        <f>SUM(R145:R190)</f>
        <v>313.84719049999995</v>
      </c>
      <c r="S144" s="196"/>
      <c r="T144" s="198">
        <f>SUM(T145:T190)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9" t="s">
        <v>84</v>
      </c>
      <c r="AT144" s="200" t="s">
        <v>75</v>
      </c>
      <c r="AU144" s="200" t="s">
        <v>84</v>
      </c>
      <c r="AY144" s="199" t="s">
        <v>118</v>
      </c>
      <c r="BK144" s="201">
        <f>SUM(BK145:BK190)</f>
        <v>0</v>
      </c>
    </row>
    <row r="145" s="2" customFormat="1" ht="33" customHeight="1">
      <c r="A145" s="38"/>
      <c r="B145" s="39"/>
      <c r="C145" s="204" t="s">
        <v>247</v>
      </c>
      <c r="D145" s="204" t="s">
        <v>120</v>
      </c>
      <c r="E145" s="205" t="s">
        <v>248</v>
      </c>
      <c r="F145" s="206" t="s">
        <v>249</v>
      </c>
      <c r="G145" s="207" t="s">
        <v>123</v>
      </c>
      <c r="H145" s="208">
        <v>80</v>
      </c>
      <c r="I145" s="209"/>
      <c r="J145" s="210">
        <f>ROUND(I145*H145,2)</f>
        <v>0</v>
      </c>
      <c r="K145" s="206" t="s">
        <v>124</v>
      </c>
      <c r="L145" s="44"/>
      <c r="M145" s="211" t="s">
        <v>19</v>
      </c>
      <c r="N145" s="212" t="s">
        <v>47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125</v>
      </c>
      <c r="AT145" s="215" t="s">
        <v>120</v>
      </c>
      <c r="AU145" s="215" t="s">
        <v>86</v>
      </c>
      <c r="AY145" s="17" t="s">
        <v>118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84</v>
      </c>
      <c r="BK145" s="216">
        <f>ROUND(I145*H145,2)</f>
        <v>0</v>
      </c>
      <c r="BL145" s="17" t="s">
        <v>125</v>
      </c>
      <c r="BM145" s="215" t="s">
        <v>250</v>
      </c>
    </row>
    <row r="146" s="2" customFormat="1">
      <c r="A146" s="38"/>
      <c r="B146" s="39"/>
      <c r="C146" s="40"/>
      <c r="D146" s="217" t="s">
        <v>127</v>
      </c>
      <c r="E146" s="40"/>
      <c r="F146" s="218" t="s">
        <v>251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127</v>
      </c>
      <c r="AU146" s="17" t="s">
        <v>86</v>
      </c>
    </row>
    <row r="147" s="13" customFormat="1">
      <c r="A147" s="13"/>
      <c r="B147" s="222"/>
      <c r="C147" s="223"/>
      <c r="D147" s="224" t="s">
        <v>129</v>
      </c>
      <c r="E147" s="225" t="s">
        <v>19</v>
      </c>
      <c r="F147" s="226" t="s">
        <v>252</v>
      </c>
      <c r="G147" s="223"/>
      <c r="H147" s="227">
        <v>80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129</v>
      </c>
      <c r="AU147" s="233" t="s">
        <v>86</v>
      </c>
      <c r="AV147" s="13" t="s">
        <v>86</v>
      </c>
      <c r="AW147" s="13" t="s">
        <v>36</v>
      </c>
      <c r="AX147" s="13" t="s">
        <v>76</v>
      </c>
      <c r="AY147" s="233" t="s">
        <v>118</v>
      </c>
    </row>
    <row r="148" s="2" customFormat="1" ht="16.5" customHeight="1">
      <c r="A148" s="38"/>
      <c r="B148" s="39"/>
      <c r="C148" s="234" t="s">
        <v>253</v>
      </c>
      <c r="D148" s="234" t="s">
        <v>171</v>
      </c>
      <c r="E148" s="235" t="s">
        <v>254</v>
      </c>
      <c r="F148" s="236" t="s">
        <v>255</v>
      </c>
      <c r="G148" s="237" t="s">
        <v>174</v>
      </c>
      <c r="H148" s="238">
        <v>36</v>
      </c>
      <c r="I148" s="239"/>
      <c r="J148" s="240">
        <f>ROUND(I148*H148,2)</f>
        <v>0</v>
      </c>
      <c r="K148" s="236" t="s">
        <v>124</v>
      </c>
      <c r="L148" s="241"/>
      <c r="M148" s="242" t="s">
        <v>19</v>
      </c>
      <c r="N148" s="243" t="s">
        <v>47</v>
      </c>
      <c r="O148" s="84"/>
      <c r="P148" s="213">
        <f>O148*H148</f>
        <v>0</v>
      </c>
      <c r="Q148" s="213">
        <v>1</v>
      </c>
      <c r="R148" s="213">
        <f>Q148*H148</f>
        <v>36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170</v>
      </c>
      <c r="AT148" s="215" t="s">
        <v>171</v>
      </c>
      <c r="AU148" s="215" t="s">
        <v>86</v>
      </c>
      <c r="AY148" s="17" t="s">
        <v>118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84</v>
      </c>
      <c r="BK148" s="216">
        <f>ROUND(I148*H148,2)</f>
        <v>0</v>
      </c>
      <c r="BL148" s="17" t="s">
        <v>125</v>
      </c>
      <c r="BM148" s="215" t="s">
        <v>256</v>
      </c>
    </row>
    <row r="149" s="13" customFormat="1">
      <c r="A149" s="13"/>
      <c r="B149" s="222"/>
      <c r="C149" s="223"/>
      <c r="D149" s="224" t="s">
        <v>129</v>
      </c>
      <c r="E149" s="223"/>
      <c r="F149" s="226" t="s">
        <v>257</v>
      </c>
      <c r="G149" s="223"/>
      <c r="H149" s="227">
        <v>36</v>
      </c>
      <c r="I149" s="228"/>
      <c r="J149" s="223"/>
      <c r="K149" s="223"/>
      <c r="L149" s="229"/>
      <c r="M149" s="230"/>
      <c r="N149" s="231"/>
      <c r="O149" s="231"/>
      <c r="P149" s="231"/>
      <c r="Q149" s="231"/>
      <c r="R149" s="231"/>
      <c r="S149" s="231"/>
      <c r="T149" s="23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3" t="s">
        <v>129</v>
      </c>
      <c r="AU149" s="233" t="s">
        <v>86</v>
      </c>
      <c r="AV149" s="13" t="s">
        <v>86</v>
      </c>
      <c r="AW149" s="13" t="s">
        <v>4</v>
      </c>
      <c r="AX149" s="13" t="s">
        <v>84</v>
      </c>
      <c r="AY149" s="233" t="s">
        <v>118</v>
      </c>
    </row>
    <row r="150" s="2" customFormat="1" ht="21.75" customHeight="1">
      <c r="A150" s="38"/>
      <c r="B150" s="39"/>
      <c r="C150" s="204" t="s">
        <v>258</v>
      </c>
      <c r="D150" s="204" t="s">
        <v>120</v>
      </c>
      <c r="E150" s="205" t="s">
        <v>259</v>
      </c>
      <c r="F150" s="206" t="s">
        <v>260</v>
      </c>
      <c r="G150" s="207" t="s">
        <v>123</v>
      </c>
      <c r="H150" s="208">
        <v>48.5</v>
      </c>
      <c r="I150" s="209"/>
      <c r="J150" s="210">
        <f>ROUND(I150*H150,2)</f>
        <v>0</v>
      </c>
      <c r="K150" s="206" t="s">
        <v>124</v>
      </c>
      <c r="L150" s="44"/>
      <c r="M150" s="211" t="s">
        <v>19</v>
      </c>
      <c r="N150" s="212" t="s">
        <v>47</v>
      </c>
      <c r="O150" s="84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125</v>
      </c>
      <c r="AT150" s="215" t="s">
        <v>120</v>
      </c>
      <c r="AU150" s="215" t="s">
        <v>86</v>
      </c>
      <c r="AY150" s="17" t="s">
        <v>118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84</v>
      </c>
      <c r="BK150" s="216">
        <f>ROUND(I150*H150,2)</f>
        <v>0</v>
      </c>
      <c r="BL150" s="17" t="s">
        <v>125</v>
      </c>
      <c r="BM150" s="215" t="s">
        <v>261</v>
      </c>
    </row>
    <row r="151" s="2" customFormat="1">
      <c r="A151" s="38"/>
      <c r="B151" s="39"/>
      <c r="C151" s="40"/>
      <c r="D151" s="217" t="s">
        <v>127</v>
      </c>
      <c r="E151" s="40"/>
      <c r="F151" s="218" t="s">
        <v>262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127</v>
      </c>
      <c r="AU151" s="17" t="s">
        <v>86</v>
      </c>
    </row>
    <row r="152" s="13" customFormat="1">
      <c r="A152" s="13"/>
      <c r="B152" s="222"/>
      <c r="C152" s="223"/>
      <c r="D152" s="224" t="s">
        <v>129</v>
      </c>
      <c r="E152" s="225" t="s">
        <v>19</v>
      </c>
      <c r="F152" s="226" t="s">
        <v>263</v>
      </c>
      <c r="G152" s="223"/>
      <c r="H152" s="227">
        <v>48.5</v>
      </c>
      <c r="I152" s="228"/>
      <c r="J152" s="223"/>
      <c r="K152" s="223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129</v>
      </c>
      <c r="AU152" s="233" t="s">
        <v>86</v>
      </c>
      <c r="AV152" s="13" t="s">
        <v>86</v>
      </c>
      <c r="AW152" s="13" t="s">
        <v>36</v>
      </c>
      <c r="AX152" s="13" t="s">
        <v>76</v>
      </c>
      <c r="AY152" s="233" t="s">
        <v>118</v>
      </c>
    </row>
    <row r="153" s="2" customFormat="1" ht="21.75" customHeight="1">
      <c r="A153" s="38"/>
      <c r="B153" s="39"/>
      <c r="C153" s="204" t="s">
        <v>264</v>
      </c>
      <c r="D153" s="204" t="s">
        <v>120</v>
      </c>
      <c r="E153" s="205" t="s">
        <v>265</v>
      </c>
      <c r="F153" s="206" t="s">
        <v>266</v>
      </c>
      <c r="G153" s="207" t="s">
        <v>123</v>
      </c>
      <c r="H153" s="208">
        <v>697.86000000000001</v>
      </c>
      <c r="I153" s="209"/>
      <c r="J153" s="210">
        <f>ROUND(I153*H153,2)</f>
        <v>0</v>
      </c>
      <c r="K153" s="206" t="s">
        <v>124</v>
      </c>
      <c r="L153" s="44"/>
      <c r="M153" s="211" t="s">
        <v>19</v>
      </c>
      <c r="N153" s="212" t="s">
        <v>47</v>
      </c>
      <c r="O153" s="84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125</v>
      </c>
      <c r="AT153" s="215" t="s">
        <v>120</v>
      </c>
      <c r="AU153" s="215" t="s">
        <v>86</v>
      </c>
      <c r="AY153" s="17" t="s">
        <v>118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84</v>
      </c>
      <c r="BK153" s="216">
        <f>ROUND(I153*H153,2)</f>
        <v>0</v>
      </c>
      <c r="BL153" s="17" t="s">
        <v>125</v>
      </c>
      <c r="BM153" s="215" t="s">
        <v>267</v>
      </c>
    </row>
    <row r="154" s="2" customFormat="1">
      <c r="A154" s="38"/>
      <c r="B154" s="39"/>
      <c r="C154" s="40"/>
      <c r="D154" s="217" t="s">
        <v>127</v>
      </c>
      <c r="E154" s="40"/>
      <c r="F154" s="218" t="s">
        <v>268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127</v>
      </c>
      <c r="AU154" s="17" t="s">
        <v>86</v>
      </c>
    </row>
    <row r="155" s="13" customFormat="1">
      <c r="A155" s="13"/>
      <c r="B155" s="222"/>
      <c r="C155" s="223"/>
      <c r="D155" s="224" t="s">
        <v>129</v>
      </c>
      <c r="E155" s="225" t="s">
        <v>19</v>
      </c>
      <c r="F155" s="226" t="s">
        <v>269</v>
      </c>
      <c r="G155" s="223"/>
      <c r="H155" s="227">
        <v>697.86000000000001</v>
      </c>
      <c r="I155" s="228"/>
      <c r="J155" s="223"/>
      <c r="K155" s="223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129</v>
      </c>
      <c r="AU155" s="233" t="s">
        <v>86</v>
      </c>
      <c r="AV155" s="13" t="s">
        <v>86</v>
      </c>
      <c r="AW155" s="13" t="s">
        <v>36</v>
      </c>
      <c r="AX155" s="13" t="s">
        <v>76</v>
      </c>
      <c r="AY155" s="233" t="s">
        <v>118</v>
      </c>
    </row>
    <row r="156" s="2" customFormat="1" ht="24.15" customHeight="1">
      <c r="A156" s="38"/>
      <c r="B156" s="39"/>
      <c r="C156" s="204" t="s">
        <v>270</v>
      </c>
      <c r="D156" s="204" t="s">
        <v>120</v>
      </c>
      <c r="E156" s="205" t="s">
        <v>271</v>
      </c>
      <c r="F156" s="206" t="s">
        <v>272</v>
      </c>
      <c r="G156" s="207" t="s">
        <v>123</v>
      </c>
      <c r="H156" s="208">
        <v>1394.25</v>
      </c>
      <c r="I156" s="209"/>
      <c r="J156" s="210">
        <f>ROUND(I156*H156,2)</f>
        <v>0</v>
      </c>
      <c r="K156" s="206" t="s">
        <v>124</v>
      </c>
      <c r="L156" s="44"/>
      <c r="M156" s="211" t="s">
        <v>19</v>
      </c>
      <c r="N156" s="212" t="s">
        <v>47</v>
      </c>
      <c r="O156" s="84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125</v>
      </c>
      <c r="AT156" s="215" t="s">
        <v>120</v>
      </c>
      <c r="AU156" s="215" t="s">
        <v>86</v>
      </c>
      <c r="AY156" s="17" t="s">
        <v>118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84</v>
      </c>
      <c r="BK156" s="216">
        <f>ROUND(I156*H156,2)</f>
        <v>0</v>
      </c>
      <c r="BL156" s="17" t="s">
        <v>125</v>
      </c>
      <c r="BM156" s="215" t="s">
        <v>273</v>
      </c>
    </row>
    <row r="157" s="2" customFormat="1">
      <c r="A157" s="38"/>
      <c r="B157" s="39"/>
      <c r="C157" s="40"/>
      <c r="D157" s="217" t="s">
        <v>127</v>
      </c>
      <c r="E157" s="40"/>
      <c r="F157" s="218" t="s">
        <v>274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127</v>
      </c>
      <c r="AU157" s="17" t="s">
        <v>86</v>
      </c>
    </row>
    <row r="158" s="2" customFormat="1">
      <c r="A158" s="38"/>
      <c r="B158" s="39"/>
      <c r="C158" s="40"/>
      <c r="D158" s="224" t="s">
        <v>275</v>
      </c>
      <c r="E158" s="40"/>
      <c r="F158" s="244" t="s">
        <v>276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275</v>
      </c>
      <c r="AU158" s="17" t="s">
        <v>86</v>
      </c>
    </row>
    <row r="159" s="2" customFormat="1" ht="37.8" customHeight="1">
      <c r="A159" s="38"/>
      <c r="B159" s="39"/>
      <c r="C159" s="204" t="s">
        <v>277</v>
      </c>
      <c r="D159" s="204" t="s">
        <v>120</v>
      </c>
      <c r="E159" s="205" t="s">
        <v>278</v>
      </c>
      <c r="F159" s="206" t="s">
        <v>279</v>
      </c>
      <c r="G159" s="207" t="s">
        <v>123</v>
      </c>
      <c r="H159" s="208">
        <v>1478.4500000000001</v>
      </c>
      <c r="I159" s="209"/>
      <c r="J159" s="210">
        <f>ROUND(I159*H159,2)</f>
        <v>0</v>
      </c>
      <c r="K159" s="206" t="s">
        <v>124</v>
      </c>
      <c r="L159" s="44"/>
      <c r="M159" s="211" t="s">
        <v>19</v>
      </c>
      <c r="N159" s="212" t="s">
        <v>47</v>
      </c>
      <c r="O159" s="84"/>
      <c r="P159" s="213">
        <f>O159*H159</f>
        <v>0</v>
      </c>
      <c r="Q159" s="213">
        <v>0.098479999999999998</v>
      </c>
      <c r="R159" s="213">
        <f>Q159*H159</f>
        <v>145.597756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125</v>
      </c>
      <c r="AT159" s="215" t="s">
        <v>120</v>
      </c>
      <c r="AU159" s="215" t="s">
        <v>86</v>
      </c>
      <c r="AY159" s="17" t="s">
        <v>118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84</v>
      </c>
      <c r="BK159" s="216">
        <f>ROUND(I159*H159,2)</f>
        <v>0</v>
      </c>
      <c r="BL159" s="17" t="s">
        <v>125</v>
      </c>
      <c r="BM159" s="215" t="s">
        <v>280</v>
      </c>
    </row>
    <row r="160" s="2" customFormat="1">
      <c r="A160" s="38"/>
      <c r="B160" s="39"/>
      <c r="C160" s="40"/>
      <c r="D160" s="217" t="s">
        <v>127</v>
      </c>
      <c r="E160" s="40"/>
      <c r="F160" s="218" t="s">
        <v>281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127</v>
      </c>
      <c r="AU160" s="17" t="s">
        <v>86</v>
      </c>
    </row>
    <row r="161" s="13" customFormat="1">
      <c r="A161" s="13"/>
      <c r="B161" s="222"/>
      <c r="C161" s="223"/>
      <c r="D161" s="224" t="s">
        <v>129</v>
      </c>
      <c r="E161" s="225" t="s">
        <v>19</v>
      </c>
      <c r="F161" s="226" t="s">
        <v>134</v>
      </c>
      <c r="G161" s="223"/>
      <c r="H161" s="227">
        <v>1394.25</v>
      </c>
      <c r="I161" s="228"/>
      <c r="J161" s="223"/>
      <c r="K161" s="223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129</v>
      </c>
      <c r="AU161" s="233" t="s">
        <v>86</v>
      </c>
      <c r="AV161" s="13" t="s">
        <v>86</v>
      </c>
      <c r="AW161" s="13" t="s">
        <v>36</v>
      </c>
      <c r="AX161" s="13" t="s">
        <v>76</v>
      </c>
      <c r="AY161" s="233" t="s">
        <v>118</v>
      </c>
    </row>
    <row r="162" s="13" customFormat="1">
      <c r="A162" s="13"/>
      <c r="B162" s="222"/>
      <c r="C162" s="223"/>
      <c r="D162" s="224" t="s">
        <v>129</v>
      </c>
      <c r="E162" s="225" t="s">
        <v>19</v>
      </c>
      <c r="F162" s="226" t="s">
        <v>282</v>
      </c>
      <c r="G162" s="223"/>
      <c r="H162" s="227">
        <v>84.200000000000003</v>
      </c>
      <c r="I162" s="228"/>
      <c r="J162" s="223"/>
      <c r="K162" s="223"/>
      <c r="L162" s="229"/>
      <c r="M162" s="230"/>
      <c r="N162" s="231"/>
      <c r="O162" s="231"/>
      <c r="P162" s="231"/>
      <c r="Q162" s="231"/>
      <c r="R162" s="231"/>
      <c r="S162" s="231"/>
      <c r="T162" s="23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3" t="s">
        <v>129</v>
      </c>
      <c r="AU162" s="233" t="s">
        <v>86</v>
      </c>
      <c r="AV162" s="13" t="s">
        <v>86</v>
      </c>
      <c r="AW162" s="13" t="s">
        <v>36</v>
      </c>
      <c r="AX162" s="13" t="s">
        <v>76</v>
      </c>
      <c r="AY162" s="233" t="s">
        <v>118</v>
      </c>
    </row>
    <row r="163" s="2" customFormat="1" ht="37.8" customHeight="1">
      <c r="A163" s="38"/>
      <c r="B163" s="39"/>
      <c r="C163" s="204" t="s">
        <v>283</v>
      </c>
      <c r="D163" s="204" t="s">
        <v>120</v>
      </c>
      <c r="E163" s="205" t="s">
        <v>284</v>
      </c>
      <c r="F163" s="206" t="s">
        <v>285</v>
      </c>
      <c r="G163" s="207" t="s">
        <v>123</v>
      </c>
      <c r="H163" s="208">
        <v>78.75</v>
      </c>
      <c r="I163" s="209"/>
      <c r="J163" s="210">
        <f>ROUND(I163*H163,2)</f>
        <v>0</v>
      </c>
      <c r="K163" s="206" t="s">
        <v>124</v>
      </c>
      <c r="L163" s="44"/>
      <c r="M163" s="211" t="s">
        <v>19</v>
      </c>
      <c r="N163" s="212" t="s">
        <v>47</v>
      </c>
      <c r="O163" s="84"/>
      <c r="P163" s="213">
        <f>O163*H163</f>
        <v>0</v>
      </c>
      <c r="Q163" s="213">
        <v>0.13769000000000001</v>
      </c>
      <c r="R163" s="213">
        <f>Q163*H163</f>
        <v>10.843087500000001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125</v>
      </c>
      <c r="AT163" s="215" t="s">
        <v>120</v>
      </c>
      <c r="AU163" s="215" t="s">
        <v>86</v>
      </c>
      <c r="AY163" s="17" t="s">
        <v>118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84</v>
      </c>
      <c r="BK163" s="216">
        <f>ROUND(I163*H163,2)</f>
        <v>0</v>
      </c>
      <c r="BL163" s="17" t="s">
        <v>125</v>
      </c>
      <c r="BM163" s="215" t="s">
        <v>286</v>
      </c>
    </row>
    <row r="164" s="2" customFormat="1">
      <c r="A164" s="38"/>
      <c r="B164" s="39"/>
      <c r="C164" s="40"/>
      <c r="D164" s="217" t="s">
        <v>127</v>
      </c>
      <c r="E164" s="40"/>
      <c r="F164" s="218" t="s">
        <v>287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127</v>
      </c>
      <c r="AU164" s="17" t="s">
        <v>86</v>
      </c>
    </row>
    <row r="165" s="13" customFormat="1">
      <c r="A165" s="13"/>
      <c r="B165" s="222"/>
      <c r="C165" s="223"/>
      <c r="D165" s="224" t="s">
        <v>129</v>
      </c>
      <c r="E165" s="225" t="s">
        <v>19</v>
      </c>
      <c r="F165" s="226" t="s">
        <v>288</v>
      </c>
      <c r="G165" s="223"/>
      <c r="H165" s="227">
        <v>78.75</v>
      </c>
      <c r="I165" s="228"/>
      <c r="J165" s="223"/>
      <c r="K165" s="223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129</v>
      </c>
      <c r="AU165" s="233" t="s">
        <v>86</v>
      </c>
      <c r="AV165" s="13" t="s">
        <v>86</v>
      </c>
      <c r="AW165" s="13" t="s">
        <v>36</v>
      </c>
      <c r="AX165" s="13" t="s">
        <v>76</v>
      </c>
      <c r="AY165" s="233" t="s">
        <v>118</v>
      </c>
    </row>
    <row r="166" s="2" customFormat="1" ht="16.5" customHeight="1">
      <c r="A166" s="38"/>
      <c r="B166" s="39"/>
      <c r="C166" s="204" t="s">
        <v>289</v>
      </c>
      <c r="D166" s="204" t="s">
        <v>120</v>
      </c>
      <c r="E166" s="205" t="s">
        <v>290</v>
      </c>
      <c r="F166" s="206" t="s">
        <v>291</v>
      </c>
      <c r="G166" s="207" t="s">
        <v>123</v>
      </c>
      <c r="H166" s="208">
        <v>2788.5</v>
      </c>
      <c r="I166" s="209"/>
      <c r="J166" s="210">
        <f>ROUND(I166*H166,2)</f>
        <v>0</v>
      </c>
      <c r="K166" s="206" t="s">
        <v>124</v>
      </c>
      <c r="L166" s="44"/>
      <c r="M166" s="211" t="s">
        <v>19</v>
      </c>
      <c r="N166" s="212" t="s">
        <v>47</v>
      </c>
      <c r="O166" s="84"/>
      <c r="P166" s="213">
        <f>O166*H166</f>
        <v>0</v>
      </c>
      <c r="Q166" s="213">
        <v>0</v>
      </c>
      <c r="R166" s="213">
        <f>Q166*H166</f>
        <v>0</v>
      </c>
      <c r="S166" s="213">
        <v>0</v>
      </c>
      <c r="T166" s="21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125</v>
      </c>
      <c r="AT166" s="215" t="s">
        <v>120</v>
      </c>
      <c r="AU166" s="215" t="s">
        <v>86</v>
      </c>
      <c r="AY166" s="17" t="s">
        <v>118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84</v>
      </c>
      <c r="BK166" s="216">
        <f>ROUND(I166*H166,2)</f>
        <v>0</v>
      </c>
      <c r="BL166" s="17" t="s">
        <v>125</v>
      </c>
      <c r="BM166" s="215" t="s">
        <v>292</v>
      </c>
    </row>
    <row r="167" s="2" customFormat="1">
      <c r="A167" s="38"/>
      <c r="B167" s="39"/>
      <c r="C167" s="40"/>
      <c r="D167" s="217" t="s">
        <v>127</v>
      </c>
      <c r="E167" s="40"/>
      <c r="F167" s="218" t="s">
        <v>293</v>
      </c>
      <c r="G167" s="40"/>
      <c r="H167" s="40"/>
      <c r="I167" s="219"/>
      <c r="J167" s="40"/>
      <c r="K167" s="40"/>
      <c r="L167" s="44"/>
      <c r="M167" s="220"/>
      <c r="N167" s="221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127</v>
      </c>
      <c r="AU167" s="17" t="s">
        <v>86</v>
      </c>
    </row>
    <row r="168" s="13" customFormat="1">
      <c r="A168" s="13"/>
      <c r="B168" s="222"/>
      <c r="C168" s="223"/>
      <c r="D168" s="224" t="s">
        <v>129</v>
      </c>
      <c r="E168" s="225" t="s">
        <v>19</v>
      </c>
      <c r="F168" s="226" t="s">
        <v>294</v>
      </c>
      <c r="G168" s="223"/>
      <c r="H168" s="227">
        <v>2788.5</v>
      </c>
      <c r="I168" s="228"/>
      <c r="J168" s="223"/>
      <c r="K168" s="223"/>
      <c r="L168" s="229"/>
      <c r="M168" s="230"/>
      <c r="N168" s="231"/>
      <c r="O168" s="231"/>
      <c r="P168" s="231"/>
      <c r="Q168" s="231"/>
      <c r="R168" s="231"/>
      <c r="S168" s="231"/>
      <c r="T168" s="23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3" t="s">
        <v>129</v>
      </c>
      <c r="AU168" s="233" t="s">
        <v>86</v>
      </c>
      <c r="AV168" s="13" t="s">
        <v>86</v>
      </c>
      <c r="AW168" s="13" t="s">
        <v>36</v>
      </c>
      <c r="AX168" s="13" t="s">
        <v>76</v>
      </c>
      <c r="AY168" s="233" t="s">
        <v>118</v>
      </c>
    </row>
    <row r="169" s="2" customFormat="1" ht="24.15" customHeight="1">
      <c r="A169" s="38"/>
      <c r="B169" s="39"/>
      <c r="C169" s="204" t="s">
        <v>295</v>
      </c>
      <c r="D169" s="204" t="s">
        <v>120</v>
      </c>
      <c r="E169" s="205" t="s">
        <v>296</v>
      </c>
      <c r="F169" s="206" t="s">
        <v>297</v>
      </c>
      <c r="G169" s="207" t="s">
        <v>123</v>
      </c>
      <c r="H169" s="208">
        <v>1394.25</v>
      </c>
      <c r="I169" s="209"/>
      <c r="J169" s="210">
        <f>ROUND(I169*H169,2)</f>
        <v>0</v>
      </c>
      <c r="K169" s="206" t="s">
        <v>124</v>
      </c>
      <c r="L169" s="44"/>
      <c r="M169" s="211" t="s">
        <v>19</v>
      </c>
      <c r="N169" s="212" t="s">
        <v>47</v>
      </c>
      <c r="O169" s="84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125</v>
      </c>
      <c r="AT169" s="215" t="s">
        <v>120</v>
      </c>
      <c r="AU169" s="215" t="s">
        <v>86</v>
      </c>
      <c r="AY169" s="17" t="s">
        <v>118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84</v>
      </c>
      <c r="BK169" s="216">
        <f>ROUND(I169*H169,2)</f>
        <v>0</v>
      </c>
      <c r="BL169" s="17" t="s">
        <v>125</v>
      </c>
      <c r="BM169" s="215" t="s">
        <v>298</v>
      </c>
    </row>
    <row r="170" s="2" customFormat="1">
      <c r="A170" s="38"/>
      <c r="B170" s="39"/>
      <c r="C170" s="40"/>
      <c r="D170" s="217" t="s">
        <v>127</v>
      </c>
      <c r="E170" s="40"/>
      <c r="F170" s="218" t="s">
        <v>299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127</v>
      </c>
      <c r="AU170" s="17" t="s">
        <v>86</v>
      </c>
    </row>
    <row r="171" s="13" customFormat="1">
      <c r="A171" s="13"/>
      <c r="B171" s="222"/>
      <c r="C171" s="223"/>
      <c r="D171" s="224" t="s">
        <v>129</v>
      </c>
      <c r="E171" s="225" t="s">
        <v>19</v>
      </c>
      <c r="F171" s="226" t="s">
        <v>134</v>
      </c>
      <c r="G171" s="223"/>
      <c r="H171" s="227">
        <v>1394.25</v>
      </c>
      <c r="I171" s="228"/>
      <c r="J171" s="223"/>
      <c r="K171" s="223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129</v>
      </c>
      <c r="AU171" s="233" t="s">
        <v>86</v>
      </c>
      <c r="AV171" s="13" t="s">
        <v>86</v>
      </c>
      <c r="AW171" s="13" t="s">
        <v>36</v>
      </c>
      <c r="AX171" s="13" t="s">
        <v>76</v>
      </c>
      <c r="AY171" s="233" t="s">
        <v>118</v>
      </c>
    </row>
    <row r="172" s="2" customFormat="1" ht="37.8" customHeight="1">
      <c r="A172" s="38"/>
      <c r="B172" s="39"/>
      <c r="C172" s="204" t="s">
        <v>300</v>
      </c>
      <c r="D172" s="204" t="s">
        <v>120</v>
      </c>
      <c r="E172" s="205" t="s">
        <v>301</v>
      </c>
      <c r="F172" s="206" t="s">
        <v>302</v>
      </c>
      <c r="G172" s="207" t="s">
        <v>123</v>
      </c>
      <c r="H172" s="208">
        <v>48.5</v>
      </c>
      <c r="I172" s="209"/>
      <c r="J172" s="210">
        <f>ROUND(I172*H172,2)</f>
        <v>0</v>
      </c>
      <c r="K172" s="206" t="s">
        <v>124</v>
      </c>
      <c r="L172" s="44"/>
      <c r="M172" s="211" t="s">
        <v>19</v>
      </c>
      <c r="N172" s="212" t="s">
        <v>47</v>
      </c>
      <c r="O172" s="84"/>
      <c r="P172" s="213">
        <f>O172*H172</f>
        <v>0</v>
      </c>
      <c r="Q172" s="213">
        <v>0.089219999999999994</v>
      </c>
      <c r="R172" s="213">
        <f>Q172*H172</f>
        <v>4.3271699999999997</v>
      </c>
      <c r="S172" s="213">
        <v>0</v>
      </c>
      <c r="T172" s="21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125</v>
      </c>
      <c r="AT172" s="215" t="s">
        <v>120</v>
      </c>
      <c r="AU172" s="215" t="s">
        <v>86</v>
      </c>
      <c r="AY172" s="17" t="s">
        <v>118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84</v>
      </c>
      <c r="BK172" s="216">
        <f>ROUND(I172*H172,2)</f>
        <v>0</v>
      </c>
      <c r="BL172" s="17" t="s">
        <v>125</v>
      </c>
      <c r="BM172" s="215" t="s">
        <v>303</v>
      </c>
    </row>
    <row r="173" s="2" customFormat="1">
      <c r="A173" s="38"/>
      <c r="B173" s="39"/>
      <c r="C173" s="40"/>
      <c r="D173" s="217" t="s">
        <v>127</v>
      </c>
      <c r="E173" s="40"/>
      <c r="F173" s="218" t="s">
        <v>304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127</v>
      </c>
      <c r="AU173" s="17" t="s">
        <v>86</v>
      </c>
    </row>
    <row r="174" s="13" customFormat="1">
      <c r="A174" s="13"/>
      <c r="B174" s="222"/>
      <c r="C174" s="223"/>
      <c r="D174" s="224" t="s">
        <v>129</v>
      </c>
      <c r="E174" s="225" t="s">
        <v>19</v>
      </c>
      <c r="F174" s="226" t="s">
        <v>263</v>
      </c>
      <c r="G174" s="223"/>
      <c r="H174" s="227">
        <v>48.5</v>
      </c>
      <c r="I174" s="228"/>
      <c r="J174" s="223"/>
      <c r="K174" s="223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129</v>
      </c>
      <c r="AU174" s="233" t="s">
        <v>86</v>
      </c>
      <c r="AV174" s="13" t="s">
        <v>86</v>
      </c>
      <c r="AW174" s="13" t="s">
        <v>36</v>
      </c>
      <c r="AX174" s="13" t="s">
        <v>76</v>
      </c>
      <c r="AY174" s="233" t="s">
        <v>118</v>
      </c>
    </row>
    <row r="175" s="2" customFormat="1" ht="16.5" customHeight="1">
      <c r="A175" s="38"/>
      <c r="B175" s="39"/>
      <c r="C175" s="234" t="s">
        <v>305</v>
      </c>
      <c r="D175" s="234" t="s">
        <v>171</v>
      </c>
      <c r="E175" s="235" t="s">
        <v>306</v>
      </c>
      <c r="F175" s="236" t="s">
        <v>307</v>
      </c>
      <c r="G175" s="237" t="s">
        <v>123</v>
      </c>
      <c r="H175" s="238">
        <v>44.289999999999999</v>
      </c>
      <c r="I175" s="239"/>
      <c r="J175" s="240">
        <f>ROUND(I175*H175,2)</f>
        <v>0</v>
      </c>
      <c r="K175" s="236" t="s">
        <v>124</v>
      </c>
      <c r="L175" s="241"/>
      <c r="M175" s="242" t="s">
        <v>19</v>
      </c>
      <c r="N175" s="243" t="s">
        <v>47</v>
      </c>
      <c r="O175" s="84"/>
      <c r="P175" s="213">
        <f>O175*H175</f>
        <v>0</v>
      </c>
      <c r="Q175" s="213">
        <v>0.13200000000000001</v>
      </c>
      <c r="R175" s="213">
        <f>Q175*H175</f>
        <v>5.8462800000000001</v>
      </c>
      <c r="S175" s="213">
        <v>0</v>
      </c>
      <c r="T175" s="21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170</v>
      </c>
      <c r="AT175" s="215" t="s">
        <v>171</v>
      </c>
      <c r="AU175" s="215" t="s">
        <v>86</v>
      </c>
      <c r="AY175" s="17" t="s">
        <v>118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84</v>
      </c>
      <c r="BK175" s="216">
        <f>ROUND(I175*H175,2)</f>
        <v>0</v>
      </c>
      <c r="BL175" s="17" t="s">
        <v>125</v>
      </c>
      <c r="BM175" s="215" t="s">
        <v>308</v>
      </c>
    </row>
    <row r="176" s="13" customFormat="1">
      <c r="A176" s="13"/>
      <c r="B176" s="222"/>
      <c r="C176" s="223"/>
      <c r="D176" s="224" t="s">
        <v>129</v>
      </c>
      <c r="E176" s="223"/>
      <c r="F176" s="226" t="s">
        <v>309</v>
      </c>
      <c r="G176" s="223"/>
      <c r="H176" s="227">
        <v>44.289999999999999</v>
      </c>
      <c r="I176" s="228"/>
      <c r="J176" s="223"/>
      <c r="K176" s="223"/>
      <c r="L176" s="229"/>
      <c r="M176" s="230"/>
      <c r="N176" s="231"/>
      <c r="O176" s="231"/>
      <c r="P176" s="231"/>
      <c r="Q176" s="231"/>
      <c r="R176" s="231"/>
      <c r="S176" s="231"/>
      <c r="T176" s="23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3" t="s">
        <v>129</v>
      </c>
      <c r="AU176" s="233" t="s">
        <v>86</v>
      </c>
      <c r="AV176" s="13" t="s">
        <v>86</v>
      </c>
      <c r="AW176" s="13" t="s">
        <v>4</v>
      </c>
      <c r="AX176" s="13" t="s">
        <v>84</v>
      </c>
      <c r="AY176" s="233" t="s">
        <v>118</v>
      </c>
    </row>
    <row r="177" s="2" customFormat="1" ht="16.5" customHeight="1">
      <c r="A177" s="38"/>
      <c r="B177" s="39"/>
      <c r="C177" s="234" t="s">
        <v>310</v>
      </c>
      <c r="D177" s="234" t="s">
        <v>171</v>
      </c>
      <c r="E177" s="235" t="s">
        <v>311</v>
      </c>
      <c r="F177" s="236" t="s">
        <v>312</v>
      </c>
      <c r="G177" s="237" t="s">
        <v>123</v>
      </c>
      <c r="H177" s="238">
        <v>5.7750000000000004</v>
      </c>
      <c r="I177" s="239"/>
      <c r="J177" s="240">
        <f>ROUND(I177*H177,2)</f>
        <v>0</v>
      </c>
      <c r="K177" s="236" t="s">
        <v>124</v>
      </c>
      <c r="L177" s="241"/>
      <c r="M177" s="242" t="s">
        <v>19</v>
      </c>
      <c r="N177" s="243" t="s">
        <v>47</v>
      </c>
      <c r="O177" s="84"/>
      <c r="P177" s="213">
        <f>O177*H177</f>
        <v>0</v>
      </c>
      <c r="Q177" s="213">
        <v>0.13100000000000001</v>
      </c>
      <c r="R177" s="213">
        <f>Q177*H177</f>
        <v>0.75652500000000011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170</v>
      </c>
      <c r="AT177" s="215" t="s">
        <v>171</v>
      </c>
      <c r="AU177" s="215" t="s">
        <v>86</v>
      </c>
      <c r="AY177" s="17" t="s">
        <v>118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84</v>
      </c>
      <c r="BK177" s="216">
        <f>ROUND(I177*H177,2)</f>
        <v>0</v>
      </c>
      <c r="BL177" s="17" t="s">
        <v>125</v>
      </c>
      <c r="BM177" s="215" t="s">
        <v>313</v>
      </c>
    </row>
    <row r="178" s="13" customFormat="1">
      <c r="A178" s="13"/>
      <c r="B178" s="222"/>
      <c r="C178" s="223"/>
      <c r="D178" s="224" t="s">
        <v>129</v>
      </c>
      <c r="E178" s="223"/>
      <c r="F178" s="226" t="s">
        <v>314</v>
      </c>
      <c r="G178" s="223"/>
      <c r="H178" s="227">
        <v>5.7750000000000004</v>
      </c>
      <c r="I178" s="228"/>
      <c r="J178" s="223"/>
      <c r="K178" s="223"/>
      <c r="L178" s="229"/>
      <c r="M178" s="230"/>
      <c r="N178" s="231"/>
      <c r="O178" s="231"/>
      <c r="P178" s="231"/>
      <c r="Q178" s="231"/>
      <c r="R178" s="231"/>
      <c r="S178" s="231"/>
      <c r="T178" s="23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3" t="s">
        <v>129</v>
      </c>
      <c r="AU178" s="233" t="s">
        <v>86</v>
      </c>
      <c r="AV178" s="13" t="s">
        <v>86</v>
      </c>
      <c r="AW178" s="13" t="s">
        <v>4</v>
      </c>
      <c r="AX178" s="13" t="s">
        <v>84</v>
      </c>
      <c r="AY178" s="233" t="s">
        <v>118</v>
      </c>
    </row>
    <row r="179" s="2" customFormat="1" ht="44.25" customHeight="1">
      <c r="A179" s="38"/>
      <c r="B179" s="39"/>
      <c r="C179" s="204" t="s">
        <v>315</v>
      </c>
      <c r="D179" s="204" t="s">
        <v>120</v>
      </c>
      <c r="E179" s="205" t="s">
        <v>316</v>
      </c>
      <c r="F179" s="206" t="s">
        <v>317</v>
      </c>
      <c r="G179" s="207" t="s">
        <v>123</v>
      </c>
      <c r="H179" s="208">
        <v>4.5</v>
      </c>
      <c r="I179" s="209"/>
      <c r="J179" s="210">
        <f>ROUND(I179*H179,2)</f>
        <v>0</v>
      </c>
      <c r="K179" s="206" t="s">
        <v>124</v>
      </c>
      <c r="L179" s="44"/>
      <c r="M179" s="211" t="s">
        <v>19</v>
      </c>
      <c r="N179" s="212" t="s">
        <v>47</v>
      </c>
      <c r="O179" s="84"/>
      <c r="P179" s="213">
        <f>O179*H179</f>
        <v>0</v>
      </c>
      <c r="Q179" s="213">
        <v>0</v>
      </c>
      <c r="R179" s="213">
        <f>Q179*H179</f>
        <v>0</v>
      </c>
      <c r="S179" s="213">
        <v>0</v>
      </c>
      <c r="T179" s="21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5" t="s">
        <v>125</v>
      </c>
      <c r="AT179" s="215" t="s">
        <v>120</v>
      </c>
      <c r="AU179" s="215" t="s">
        <v>86</v>
      </c>
      <c r="AY179" s="17" t="s">
        <v>118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84</v>
      </c>
      <c r="BK179" s="216">
        <f>ROUND(I179*H179,2)</f>
        <v>0</v>
      </c>
      <c r="BL179" s="17" t="s">
        <v>125</v>
      </c>
      <c r="BM179" s="215" t="s">
        <v>318</v>
      </c>
    </row>
    <row r="180" s="2" customFormat="1">
      <c r="A180" s="38"/>
      <c r="B180" s="39"/>
      <c r="C180" s="40"/>
      <c r="D180" s="217" t="s">
        <v>127</v>
      </c>
      <c r="E180" s="40"/>
      <c r="F180" s="218" t="s">
        <v>319</v>
      </c>
      <c r="G180" s="40"/>
      <c r="H180" s="40"/>
      <c r="I180" s="219"/>
      <c r="J180" s="40"/>
      <c r="K180" s="40"/>
      <c r="L180" s="44"/>
      <c r="M180" s="220"/>
      <c r="N180" s="221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127</v>
      </c>
      <c r="AU180" s="17" t="s">
        <v>86</v>
      </c>
    </row>
    <row r="181" s="2" customFormat="1" ht="44.25" customHeight="1">
      <c r="A181" s="38"/>
      <c r="B181" s="39"/>
      <c r="C181" s="204" t="s">
        <v>320</v>
      </c>
      <c r="D181" s="204" t="s">
        <v>120</v>
      </c>
      <c r="E181" s="205" t="s">
        <v>321</v>
      </c>
      <c r="F181" s="206" t="s">
        <v>322</v>
      </c>
      <c r="G181" s="207" t="s">
        <v>123</v>
      </c>
      <c r="H181" s="208">
        <v>78.75</v>
      </c>
      <c r="I181" s="209"/>
      <c r="J181" s="210">
        <f>ROUND(I181*H181,2)</f>
        <v>0</v>
      </c>
      <c r="K181" s="206" t="s">
        <v>124</v>
      </c>
      <c r="L181" s="44"/>
      <c r="M181" s="211" t="s">
        <v>19</v>
      </c>
      <c r="N181" s="212" t="s">
        <v>47</v>
      </c>
      <c r="O181" s="84"/>
      <c r="P181" s="213">
        <f>O181*H181</f>
        <v>0</v>
      </c>
      <c r="Q181" s="213">
        <v>0.11162</v>
      </c>
      <c r="R181" s="213">
        <f>Q181*H181</f>
        <v>8.7900749999999999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125</v>
      </c>
      <c r="AT181" s="215" t="s">
        <v>120</v>
      </c>
      <c r="AU181" s="215" t="s">
        <v>86</v>
      </c>
      <c r="AY181" s="17" t="s">
        <v>118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84</v>
      </c>
      <c r="BK181" s="216">
        <f>ROUND(I181*H181,2)</f>
        <v>0</v>
      </c>
      <c r="BL181" s="17" t="s">
        <v>125</v>
      </c>
      <c r="BM181" s="215" t="s">
        <v>323</v>
      </c>
    </row>
    <row r="182" s="2" customFormat="1">
      <c r="A182" s="38"/>
      <c r="B182" s="39"/>
      <c r="C182" s="40"/>
      <c r="D182" s="217" t="s">
        <v>127</v>
      </c>
      <c r="E182" s="40"/>
      <c r="F182" s="218" t="s">
        <v>324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127</v>
      </c>
      <c r="AU182" s="17" t="s">
        <v>86</v>
      </c>
    </row>
    <row r="183" s="13" customFormat="1">
      <c r="A183" s="13"/>
      <c r="B183" s="222"/>
      <c r="C183" s="223"/>
      <c r="D183" s="224" t="s">
        <v>129</v>
      </c>
      <c r="E183" s="225" t="s">
        <v>19</v>
      </c>
      <c r="F183" s="226" t="s">
        <v>288</v>
      </c>
      <c r="G183" s="223"/>
      <c r="H183" s="227">
        <v>78.75</v>
      </c>
      <c r="I183" s="228"/>
      <c r="J183" s="223"/>
      <c r="K183" s="223"/>
      <c r="L183" s="229"/>
      <c r="M183" s="230"/>
      <c r="N183" s="231"/>
      <c r="O183" s="231"/>
      <c r="P183" s="231"/>
      <c r="Q183" s="231"/>
      <c r="R183" s="231"/>
      <c r="S183" s="231"/>
      <c r="T183" s="23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3" t="s">
        <v>129</v>
      </c>
      <c r="AU183" s="233" t="s">
        <v>86</v>
      </c>
      <c r="AV183" s="13" t="s">
        <v>86</v>
      </c>
      <c r="AW183" s="13" t="s">
        <v>36</v>
      </c>
      <c r="AX183" s="13" t="s">
        <v>76</v>
      </c>
      <c r="AY183" s="233" t="s">
        <v>118</v>
      </c>
    </row>
    <row r="184" s="2" customFormat="1" ht="16.5" customHeight="1">
      <c r="A184" s="38"/>
      <c r="B184" s="39"/>
      <c r="C184" s="234" t="s">
        <v>325</v>
      </c>
      <c r="D184" s="234" t="s">
        <v>171</v>
      </c>
      <c r="E184" s="235" t="s">
        <v>326</v>
      </c>
      <c r="F184" s="236" t="s">
        <v>327</v>
      </c>
      <c r="G184" s="237" t="s">
        <v>123</v>
      </c>
      <c r="H184" s="238">
        <v>81.113</v>
      </c>
      <c r="I184" s="239"/>
      <c r="J184" s="240">
        <f>ROUND(I184*H184,2)</f>
        <v>0</v>
      </c>
      <c r="K184" s="236" t="s">
        <v>124</v>
      </c>
      <c r="L184" s="241"/>
      <c r="M184" s="242" t="s">
        <v>19</v>
      </c>
      <c r="N184" s="243" t="s">
        <v>47</v>
      </c>
      <c r="O184" s="84"/>
      <c r="P184" s="213">
        <f>O184*H184</f>
        <v>0</v>
      </c>
      <c r="Q184" s="213">
        <v>0.17599999999999999</v>
      </c>
      <c r="R184" s="213">
        <f>Q184*H184</f>
        <v>14.275887999999998</v>
      </c>
      <c r="S184" s="213">
        <v>0</v>
      </c>
      <c r="T184" s="21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170</v>
      </c>
      <c r="AT184" s="215" t="s">
        <v>171</v>
      </c>
      <c r="AU184" s="215" t="s">
        <v>86</v>
      </c>
      <c r="AY184" s="17" t="s">
        <v>118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84</v>
      </c>
      <c r="BK184" s="216">
        <f>ROUND(I184*H184,2)</f>
        <v>0</v>
      </c>
      <c r="BL184" s="17" t="s">
        <v>125</v>
      </c>
      <c r="BM184" s="215" t="s">
        <v>328</v>
      </c>
    </row>
    <row r="185" s="13" customFormat="1">
      <c r="A185" s="13"/>
      <c r="B185" s="222"/>
      <c r="C185" s="223"/>
      <c r="D185" s="224" t="s">
        <v>129</v>
      </c>
      <c r="E185" s="223"/>
      <c r="F185" s="226" t="s">
        <v>329</v>
      </c>
      <c r="G185" s="223"/>
      <c r="H185" s="227">
        <v>81.113</v>
      </c>
      <c r="I185" s="228"/>
      <c r="J185" s="223"/>
      <c r="K185" s="223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129</v>
      </c>
      <c r="AU185" s="233" t="s">
        <v>86</v>
      </c>
      <c r="AV185" s="13" t="s">
        <v>86</v>
      </c>
      <c r="AW185" s="13" t="s">
        <v>4</v>
      </c>
      <c r="AX185" s="13" t="s">
        <v>84</v>
      </c>
      <c r="AY185" s="233" t="s">
        <v>118</v>
      </c>
    </row>
    <row r="186" s="2" customFormat="1" ht="37.8" customHeight="1">
      <c r="A186" s="38"/>
      <c r="B186" s="39"/>
      <c r="C186" s="204" t="s">
        <v>330</v>
      </c>
      <c r="D186" s="204" t="s">
        <v>120</v>
      </c>
      <c r="E186" s="205" t="s">
        <v>331</v>
      </c>
      <c r="F186" s="206" t="s">
        <v>332</v>
      </c>
      <c r="G186" s="207" t="s">
        <v>123</v>
      </c>
      <c r="H186" s="208">
        <v>348.93000000000001</v>
      </c>
      <c r="I186" s="209"/>
      <c r="J186" s="210">
        <f>ROUND(I186*H186,2)</f>
        <v>0</v>
      </c>
      <c r="K186" s="206" t="s">
        <v>124</v>
      </c>
      <c r="L186" s="44"/>
      <c r="M186" s="211" t="s">
        <v>19</v>
      </c>
      <c r="N186" s="212" t="s">
        <v>47</v>
      </c>
      <c r="O186" s="84"/>
      <c r="P186" s="213">
        <f>O186*H186</f>
        <v>0</v>
      </c>
      <c r="Q186" s="213">
        <v>0.098000000000000004</v>
      </c>
      <c r="R186" s="213">
        <f>Q186*H186</f>
        <v>34.195140000000002</v>
      </c>
      <c r="S186" s="213">
        <v>0</v>
      </c>
      <c r="T186" s="21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125</v>
      </c>
      <c r="AT186" s="215" t="s">
        <v>120</v>
      </c>
      <c r="AU186" s="215" t="s">
        <v>86</v>
      </c>
      <c r="AY186" s="17" t="s">
        <v>118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84</v>
      </c>
      <c r="BK186" s="216">
        <f>ROUND(I186*H186,2)</f>
        <v>0</v>
      </c>
      <c r="BL186" s="17" t="s">
        <v>125</v>
      </c>
      <c r="BM186" s="215" t="s">
        <v>333</v>
      </c>
    </row>
    <row r="187" s="2" customFormat="1">
      <c r="A187" s="38"/>
      <c r="B187" s="39"/>
      <c r="C187" s="40"/>
      <c r="D187" s="217" t="s">
        <v>127</v>
      </c>
      <c r="E187" s="40"/>
      <c r="F187" s="218" t="s">
        <v>334</v>
      </c>
      <c r="G187" s="40"/>
      <c r="H187" s="40"/>
      <c r="I187" s="219"/>
      <c r="J187" s="40"/>
      <c r="K187" s="40"/>
      <c r="L187" s="44"/>
      <c r="M187" s="220"/>
      <c r="N187" s="221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127</v>
      </c>
      <c r="AU187" s="17" t="s">
        <v>86</v>
      </c>
    </row>
    <row r="188" s="13" customFormat="1">
      <c r="A188" s="13"/>
      <c r="B188" s="222"/>
      <c r="C188" s="223"/>
      <c r="D188" s="224" t="s">
        <v>129</v>
      </c>
      <c r="E188" s="225" t="s">
        <v>19</v>
      </c>
      <c r="F188" s="226" t="s">
        <v>335</v>
      </c>
      <c r="G188" s="223"/>
      <c r="H188" s="227">
        <v>348.93000000000001</v>
      </c>
      <c r="I188" s="228"/>
      <c r="J188" s="223"/>
      <c r="K188" s="223"/>
      <c r="L188" s="229"/>
      <c r="M188" s="230"/>
      <c r="N188" s="231"/>
      <c r="O188" s="231"/>
      <c r="P188" s="231"/>
      <c r="Q188" s="231"/>
      <c r="R188" s="231"/>
      <c r="S188" s="231"/>
      <c r="T188" s="23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3" t="s">
        <v>129</v>
      </c>
      <c r="AU188" s="233" t="s">
        <v>86</v>
      </c>
      <c r="AV188" s="13" t="s">
        <v>86</v>
      </c>
      <c r="AW188" s="13" t="s">
        <v>36</v>
      </c>
      <c r="AX188" s="13" t="s">
        <v>76</v>
      </c>
      <c r="AY188" s="233" t="s">
        <v>118</v>
      </c>
    </row>
    <row r="189" s="2" customFormat="1" ht="16.5" customHeight="1">
      <c r="A189" s="38"/>
      <c r="B189" s="39"/>
      <c r="C189" s="234" t="s">
        <v>336</v>
      </c>
      <c r="D189" s="234" t="s">
        <v>171</v>
      </c>
      <c r="E189" s="235" t="s">
        <v>337</v>
      </c>
      <c r="F189" s="236" t="s">
        <v>338</v>
      </c>
      <c r="G189" s="237" t="s">
        <v>123</v>
      </c>
      <c r="H189" s="238">
        <v>352.41899999999998</v>
      </c>
      <c r="I189" s="239"/>
      <c r="J189" s="240">
        <f>ROUND(I189*H189,2)</f>
        <v>0</v>
      </c>
      <c r="K189" s="236" t="s">
        <v>124</v>
      </c>
      <c r="L189" s="241"/>
      <c r="M189" s="242" t="s">
        <v>19</v>
      </c>
      <c r="N189" s="243" t="s">
        <v>47</v>
      </c>
      <c r="O189" s="84"/>
      <c r="P189" s="213">
        <f>O189*H189</f>
        <v>0</v>
      </c>
      <c r="Q189" s="213">
        <v>0.151</v>
      </c>
      <c r="R189" s="213">
        <f>Q189*H189</f>
        <v>53.215268999999999</v>
      </c>
      <c r="S189" s="213">
        <v>0</v>
      </c>
      <c r="T189" s="21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15" t="s">
        <v>170</v>
      </c>
      <c r="AT189" s="215" t="s">
        <v>171</v>
      </c>
      <c r="AU189" s="215" t="s">
        <v>86</v>
      </c>
      <c r="AY189" s="17" t="s">
        <v>118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84</v>
      </c>
      <c r="BK189" s="216">
        <f>ROUND(I189*H189,2)</f>
        <v>0</v>
      </c>
      <c r="BL189" s="17" t="s">
        <v>125</v>
      </c>
      <c r="BM189" s="215" t="s">
        <v>339</v>
      </c>
    </row>
    <row r="190" s="13" customFormat="1">
      <c r="A190" s="13"/>
      <c r="B190" s="222"/>
      <c r="C190" s="223"/>
      <c r="D190" s="224" t="s">
        <v>129</v>
      </c>
      <c r="E190" s="223"/>
      <c r="F190" s="226" t="s">
        <v>340</v>
      </c>
      <c r="G190" s="223"/>
      <c r="H190" s="227">
        <v>352.41899999999998</v>
      </c>
      <c r="I190" s="228"/>
      <c r="J190" s="223"/>
      <c r="K190" s="223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129</v>
      </c>
      <c r="AU190" s="233" t="s">
        <v>86</v>
      </c>
      <c r="AV190" s="13" t="s">
        <v>86</v>
      </c>
      <c r="AW190" s="13" t="s">
        <v>4</v>
      </c>
      <c r="AX190" s="13" t="s">
        <v>84</v>
      </c>
      <c r="AY190" s="233" t="s">
        <v>118</v>
      </c>
    </row>
    <row r="191" s="12" customFormat="1" ht="22.8" customHeight="1">
      <c r="A191" s="12"/>
      <c r="B191" s="188"/>
      <c r="C191" s="189"/>
      <c r="D191" s="190" t="s">
        <v>75</v>
      </c>
      <c r="E191" s="202" t="s">
        <v>177</v>
      </c>
      <c r="F191" s="202" t="s">
        <v>341</v>
      </c>
      <c r="G191" s="189"/>
      <c r="H191" s="189"/>
      <c r="I191" s="192"/>
      <c r="J191" s="203">
        <f>BK191</f>
        <v>0</v>
      </c>
      <c r="K191" s="189"/>
      <c r="L191" s="194"/>
      <c r="M191" s="195"/>
      <c r="N191" s="196"/>
      <c r="O191" s="196"/>
      <c r="P191" s="197">
        <f>SUM(P192:P218)</f>
        <v>0</v>
      </c>
      <c r="Q191" s="196"/>
      <c r="R191" s="197">
        <f>SUM(R192:R218)</f>
        <v>95.575190000000006</v>
      </c>
      <c r="S191" s="196"/>
      <c r="T191" s="198">
        <f>SUM(T192:T218)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99" t="s">
        <v>84</v>
      </c>
      <c r="AT191" s="200" t="s">
        <v>75</v>
      </c>
      <c r="AU191" s="200" t="s">
        <v>84</v>
      </c>
      <c r="AY191" s="199" t="s">
        <v>118</v>
      </c>
      <c r="BK191" s="201">
        <f>SUM(BK192:BK218)</f>
        <v>0</v>
      </c>
    </row>
    <row r="192" s="2" customFormat="1" ht="16.5" customHeight="1">
      <c r="A192" s="38"/>
      <c r="B192" s="39"/>
      <c r="C192" s="204" t="s">
        <v>342</v>
      </c>
      <c r="D192" s="204" t="s">
        <v>120</v>
      </c>
      <c r="E192" s="205" t="s">
        <v>343</v>
      </c>
      <c r="F192" s="206" t="s">
        <v>344</v>
      </c>
      <c r="G192" s="207" t="s">
        <v>215</v>
      </c>
      <c r="H192" s="208">
        <v>2</v>
      </c>
      <c r="I192" s="209"/>
      <c r="J192" s="210">
        <f>ROUND(I192*H192,2)</f>
        <v>0</v>
      </c>
      <c r="K192" s="206" t="s">
        <v>124</v>
      </c>
      <c r="L192" s="44"/>
      <c r="M192" s="211" t="s">
        <v>19</v>
      </c>
      <c r="N192" s="212" t="s">
        <v>47</v>
      </c>
      <c r="O192" s="84"/>
      <c r="P192" s="213">
        <f>O192*H192</f>
        <v>0</v>
      </c>
      <c r="Q192" s="213">
        <v>0.00069999999999999999</v>
      </c>
      <c r="R192" s="213">
        <f>Q192*H192</f>
        <v>0.0014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125</v>
      </c>
      <c r="AT192" s="215" t="s">
        <v>120</v>
      </c>
      <c r="AU192" s="215" t="s">
        <v>86</v>
      </c>
      <c r="AY192" s="17" t="s">
        <v>118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84</v>
      </c>
      <c r="BK192" s="216">
        <f>ROUND(I192*H192,2)</f>
        <v>0</v>
      </c>
      <c r="BL192" s="17" t="s">
        <v>125</v>
      </c>
      <c r="BM192" s="215" t="s">
        <v>345</v>
      </c>
    </row>
    <row r="193" s="2" customFormat="1">
      <c r="A193" s="38"/>
      <c r="B193" s="39"/>
      <c r="C193" s="40"/>
      <c r="D193" s="217" t="s">
        <v>127</v>
      </c>
      <c r="E193" s="40"/>
      <c r="F193" s="218" t="s">
        <v>346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127</v>
      </c>
      <c r="AU193" s="17" t="s">
        <v>86</v>
      </c>
    </row>
    <row r="194" s="2" customFormat="1" ht="16.5" customHeight="1">
      <c r="A194" s="38"/>
      <c r="B194" s="39"/>
      <c r="C194" s="234" t="s">
        <v>347</v>
      </c>
      <c r="D194" s="234" t="s">
        <v>171</v>
      </c>
      <c r="E194" s="235" t="s">
        <v>348</v>
      </c>
      <c r="F194" s="236" t="s">
        <v>349</v>
      </c>
      <c r="G194" s="237" t="s">
        <v>215</v>
      </c>
      <c r="H194" s="238">
        <v>2</v>
      </c>
      <c r="I194" s="239"/>
      <c r="J194" s="240">
        <f>ROUND(I194*H194,2)</f>
        <v>0</v>
      </c>
      <c r="K194" s="236" t="s">
        <v>124</v>
      </c>
      <c r="L194" s="241"/>
      <c r="M194" s="242" t="s">
        <v>19</v>
      </c>
      <c r="N194" s="243" t="s">
        <v>47</v>
      </c>
      <c r="O194" s="84"/>
      <c r="P194" s="213">
        <f>O194*H194</f>
        <v>0</v>
      </c>
      <c r="Q194" s="213">
        <v>0.0025999999999999999</v>
      </c>
      <c r="R194" s="213">
        <f>Q194*H194</f>
        <v>0.0051999999999999998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170</v>
      </c>
      <c r="AT194" s="215" t="s">
        <v>171</v>
      </c>
      <c r="AU194" s="215" t="s">
        <v>86</v>
      </c>
      <c r="AY194" s="17" t="s">
        <v>118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84</v>
      </c>
      <c r="BK194" s="216">
        <f>ROUND(I194*H194,2)</f>
        <v>0</v>
      </c>
      <c r="BL194" s="17" t="s">
        <v>125</v>
      </c>
      <c r="BM194" s="215" t="s">
        <v>350</v>
      </c>
    </row>
    <row r="195" s="2" customFormat="1" ht="16.5" customHeight="1">
      <c r="A195" s="38"/>
      <c r="B195" s="39"/>
      <c r="C195" s="204" t="s">
        <v>351</v>
      </c>
      <c r="D195" s="204" t="s">
        <v>120</v>
      </c>
      <c r="E195" s="205" t="s">
        <v>352</v>
      </c>
      <c r="F195" s="206" t="s">
        <v>353</v>
      </c>
      <c r="G195" s="207" t="s">
        <v>215</v>
      </c>
      <c r="H195" s="208">
        <v>2</v>
      </c>
      <c r="I195" s="209"/>
      <c r="J195" s="210">
        <f>ROUND(I195*H195,2)</f>
        <v>0</v>
      </c>
      <c r="K195" s="206" t="s">
        <v>124</v>
      </c>
      <c r="L195" s="44"/>
      <c r="M195" s="211" t="s">
        <v>19</v>
      </c>
      <c r="N195" s="212" t="s">
        <v>47</v>
      </c>
      <c r="O195" s="84"/>
      <c r="P195" s="213">
        <f>O195*H195</f>
        <v>0</v>
      </c>
      <c r="Q195" s="213">
        <v>0.11241</v>
      </c>
      <c r="R195" s="213">
        <f>Q195*H195</f>
        <v>0.22481999999999999</v>
      </c>
      <c r="S195" s="213">
        <v>0</v>
      </c>
      <c r="T195" s="21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5" t="s">
        <v>125</v>
      </c>
      <c r="AT195" s="215" t="s">
        <v>120</v>
      </c>
      <c r="AU195" s="215" t="s">
        <v>86</v>
      </c>
      <c r="AY195" s="17" t="s">
        <v>118</v>
      </c>
      <c r="BE195" s="216">
        <f>IF(N195="základní",J195,0)</f>
        <v>0</v>
      </c>
      <c r="BF195" s="216">
        <f>IF(N195="snížená",J195,0)</f>
        <v>0</v>
      </c>
      <c r="BG195" s="216">
        <f>IF(N195="zákl. přenesená",J195,0)</f>
        <v>0</v>
      </c>
      <c r="BH195" s="216">
        <f>IF(N195="sníž. přenesená",J195,0)</f>
        <v>0</v>
      </c>
      <c r="BI195" s="216">
        <f>IF(N195="nulová",J195,0)</f>
        <v>0</v>
      </c>
      <c r="BJ195" s="17" t="s">
        <v>84</v>
      </c>
      <c r="BK195" s="216">
        <f>ROUND(I195*H195,2)</f>
        <v>0</v>
      </c>
      <c r="BL195" s="17" t="s">
        <v>125</v>
      </c>
      <c r="BM195" s="215" t="s">
        <v>354</v>
      </c>
    </row>
    <row r="196" s="2" customFormat="1">
      <c r="A196" s="38"/>
      <c r="B196" s="39"/>
      <c r="C196" s="40"/>
      <c r="D196" s="217" t="s">
        <v>127</v>
      </c>
      <c r="E196" s="40"/>
      <c r="F196" s="218" t="s">
        <v>355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127</v>
      </c>
      <c r="AU196" s="17" t="s">
        <v>86</v>
      </c>
    </row>
    <row r="197" s="2" customFormat="1" ht="16.5" customHeight="1">
      <c r="A197" s="38"/>
      <c r="B197" s="39"/>
      <c r="C197" s="234" t="s">
        <v>356</v>
      </c>
      <c r="D197" s="234" t="s">
        <v>171</v>
      </c>
      <c r="E197" s="235" t="s">
        <v>357</v>
      </c>
      <c r="F197" s="236" t="s">
        <v>358</v>
      </c>
      <c r="G197" s="237" t="s">
        <v>215</v>
      </c>
      <c r="H197" s="238">
        <v>2</v>
      </c>
      <c r="I197" s="239"/>
      <c r="J197" s="240">
        <f>ROUND(I197*H197,2)</f>
        <v>0</v>
      </c>
      <c r="K197" s="236" t="s">
        <v>124</v>
      </c>
      <c r="L197" s="241"/>
      <c r="M197" s="242" t="s">
        <v>19</v>
      </c>
      <c r="N197" s="243" t="s">
        <v>47</v>
      </c>
      <c r="O197" s="84"/>
      <c r="P197" s="213">
        <f>O197*H197</f>
        <v>0</v>
      </c>
      <c r="Q197" s="213">
        <v>0.0061000000000000004</v>
      </c>
      <c r="R197" s="213">
        <f>Q197*H197</f>
        <v>0.012200000000000001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170</v>
      </c>
      <c r="AT197" s="215" t="s">
        <v>171</v>
      </c>
      <c r="AU197" s="215" t="s">
        <v>86</v>
      </c>
      <c r="AY197" s="17" t="s">
        <v>118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84</v>
      </c>
      <c r="BK197" s="216">
        <f>ROUND(I197*H197,2)</f>
        <v>0</v>
      </c>
      <c r="BL197" s="17" t="s">
        <v>125</v>
      </c>
      <c r="BM197" s="215" t="s">
        <v>359</v>
      </c>
    </row>
    <row r="198" s="2" customFormat="1" ht="24.15" customHeight="1">
      <c r="A198" s="38"/>
      <c r="B198" s="39"/>
      <c r="C198" s="204" t="s">
        <v>360</v>
      </c>
      <c r="D198" s="204" t="s">
        <v>120</v>
      </c>
      <c r="E198" s="205" t="s">
        <v>361</v>
      </c>
      <c r="F198" s="206" t="s">
        <v>362</v>
      </c>
      <c r="G198" s="207" t="s">
        <v>140</v>
      </c>
      <c r="H198" s="208">
        <v>325.60000000000002</v>
      </c>
      <c r="I198" s="209"/>
      <c r="J198" s="210">
        <f>ROUND(I198*H198,2)</f>
        <v>0</v>
      </c>
      <c r="K198" s="206" t="s">
        <v>124</v>
      </c>
      <c r="L198" s="44"/>
      <c r="M198" s="211" t="s">
        <v>19</v>
      </c>
      <c r="N198" s="212" t="s">
        <v>47</v>
      </c>
      <c r="O198" s="84"/>
      <c r="P198" s="213">
        <f>O198*H198</f>
        <v>0</v>
      </c>
      <c r="Q198" s="213">
        <v>0.15540000000000001</v>
      </c>
      <c r="R198" s="213">
        <f>Q198*H198</f>
        <v>50.598240000000004</v>
      </c>
      <c r="S198" s="213">
        <v>0</v>
      </c>
      <c r="T198" s="21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125</v>
      </c>
      <c r="AT198" s="215" t="s">
        <v>120</v>
      </c>
      <c r="AU198" s="215" t="s">
        <v>86</v>
      </c>
      <c r="AY198" s="17" t="s">
        <v>118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84</v>
      </c>
      <c r="BK198" s="216">
        <f>ROUND(I198*H198,2)</f>
        <v>0</v>
      </c>
      <c r="BL198" s="17" t="s">
        <v>125</v>
      </c>
      <c r="BM198" s="215" t="s">
        <v>363</v>
      </c>
    </row>
    <row r="199" s="2" customFormat="1">
      <c r="A199" s="38"/>
      <c r="B199" s="39"/>
      <c r="C199" s="40"/>
      <c r="D199" s="217" t="s">
        <v>127</v>
      </c>
      <c r="E199" s="40"/>
      <c r="F199" s="218" t="s">
        <v>364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127</v>
      </c>
      <c r="AU199" s="17" t="s">
        <v>86</v>
      </c>
    </row>
    <row r="200" s="13" customFormat="1">
      <c r="A200" s="13"/>
      <c r="B200" s="222"/>
      <c r="C200" s="223"/>
      <c r="D200" s="224" t="s">
        <v>129</v>
      </c>
      <c r="E200" s="225" t="s">
        <v>19</v>
      </c>
      <c r="F200" s="226" t="s">
        <v>365</v>
      </c>
      <c r="G200" s="223"/>
      <c r="H200" s="227">
        <v>138.80000000000001</v>
      </c>
      <c r="I200" s="228"/>
      <c r="J200" s="223"/>
      <c r="K200" s="223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129</v>
      </c>
      <c r="AU200" s="233" t="s">
        <v>86</v>
      </c>
      <c r="AV200" s="13" t="s">
        <v>86</v>
      </c>
      <c r="AW200" s="13" t="s">
        <v>36</v>
      </c>
      <c r="AX200" s="13" t="s">
        <v>76</v>
      </c>
      <c r="AY200" s="233" t="s">
        <v>118</v>
      </c>
    </row>
    <row r="201" s="13" customFormat="1">
      <c r="A201" s="13"/>
      <c r="B201" s="222"/>
      <c r="C201" s="223"/>
      <c r="D201" s="224" t="s">
        <v>129</v>
      </c>
      <c r="E201" s="225" t="s">
        <v>19</v>
      </c>
      <c r="F201" s="226" t="s">
        <v>366</v>
      </c>
      <c r="G201" s="223"/>
      <c r="H201" s="227">
        <v>186.80000000000001</v>
      </c>
      <c r="I201" s="228"/>
      <c r="J201" s="223"/>
      <c r="K201" s="223"/>
      <c r="L201" s="229"/>
      <c r="M201" s="230"/>
      <c r="N201" s="231"/>
      <c r="O201" s="231"/>
      <c r="P201" s="231"/>
      <c r="Q201" s="231"/>
      <c r="R201" s="231"/>
      <c r="S201" s="231"/>
      <c r="T201" s="23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3" t="s">
        <v>129</v>
      </c>
      <c r="AU201" s="233" t="s">
        <v>86</v>
      </c>
      <c r="AV201" s="13" t="s">
        <v>86</v>
      </c>
      <c r="AW201" s="13" t="s">
        <v>36</v>
      </c>
      <c r="AX201" s="13" t="s">
        <v>76</v>
      </c>
      <c r="AY201" s="233" t="s">
        <v>118</v>
      </c>
    </row>
    <row r="202" s="2" customFormat="1" ht="16.5" customHeight="1">
      <c r="A202" s="38"/>
      <c r="B202" s="39"/>
      <c r="C202" s="234" t="s">
        <v>367</v>
      </c>
      <c r="D202" s="234" t="s">
        <v>171</v>
      </c>
      <c r="E202" s="235" t="s">
        <v>368</v>
      </c>
      <c r="F202" s="236" t="s">
        <v>369</v>
      </c>
      <c r="G202" s="237" t="s">
        <v>140</v>
      </c>
      <c r="H202" s="238">
        <v>190.536</v>
      </c>
      <c r="I202" s="239"/>
      <c r="J202" s="240">
        <f>ROUND(I202*H202,2)</f>
        <v>0</v>
      </c>
      <c r="K202" s="236" t="s">
        <v>124</v>
      </c>
      <c r="L202" s="241"/>
      <c r="M202" s="242" t="s">
        <v>19</v>
      </c>
      <c r="N202" s="243" t="s">
        <v>47</v>
      </c>
      <c r="O202" s="84"/>
      <c r="P202" s="213">
        <f>O202*H202</f>
        <v>0</v>
      </c>
      <c r="Q202" s="213">
        <v>0.080000000000000002</v>
      </c>
      <c r="R202" s="213">
        <f>Q202*H202</f>
        <v>15.24288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170</v>
      </c>
      <c r="AT202" s="215" t="s">
        <v>171</v>
      </c>
      <c r="AU202" s="215" t="s">
        <v>86</v>
      </c>
      <c r="AY202" s="17" t="s">
        <v>118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84</v>
      </c>
      <c r="BK202" s="216">
        <f>ROUND(I202*H202,2)</f>
        <v>0</v>
      </c>
      <c r="BL202" s="17" t="s">
        <v>125</v>
      </c>
      <c r="BM202" s="215" t="s">
        <v>370</v>
      </c>
    </row>
    <row r="203" s="13" customFormat="1">
      <c r="A203" s="13"/>
      <c r="B203" s="222"/>
      <c r="C203" s="223"/>
      <c r="D203" s="224" t="s">
        <v>129</v>
      </c>
      <c r="E203" s="223"/>
      <c r="F203" s="226" t="s">
        <v>371</v>
      </c>
      <c r="G203" s="223"/>
      <c r="H203" s="227">
        <v>190.536</v>
      </c>
      <c r="I203" s="228"/>
      <c r="J203" s="223"/>
      <c r="K203" s="223"/>
      <c r="L203" s="229"/>
      <c r="M203" s="230"/>
      <c r="N203" s="231"/>
      <c r="O203" s="231"/>
      <c r="P203" s="231"/>
      <c r="Q203" s="231"/>
      <c r="R203" s="231"/>
      <c r="S203" s="231"/>
      <c r="T203" s="23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3" t="s">
        <v>129</v>
      </c>
      <c r="AU203" s="233" t="s">
        <v>86</v>
      </c>
      <c r="AV203" s="13" t="s">
        <v>86</v>
      </c>
      <c r="AW203" s="13" t="s">
        <v>4</v>
      </c>
      <c r="AX203" s="13" t="s">
        <v>84</v>
      </c>
      <c r="AY203" s="233" t="s">
        <v>118</v>
      </c>
    </row>
    <row r="204" s="2" customFormat="1" ht="16.5" customHeight="1">
      <c r="A204" s="38"/>
      <c r="B204" s="39"/>
      <c r="C204" s="234" t="s">
        <v>372</v>
      </c>
      <c r="D204" s="234" t="s">
        <v>171</v>
      </c>
      <c r="E204" s="235" t="s">
        <v>373</v>
      </c>
      <c r="F204" s="236" t="s">
        <v>374</v>
      </c>
      <c r="G204" s="237" t="s">
        <v>140</v>
      </c>
      <c r="H204" s="238">
        <v>141.57599999999999</v>
      </c>
      <c r="I204" s="239"/>
      <c r="J204" s="240">
        <f>ROUND(I204*H204,2)</f>
        <v>0</v>
      </c>
      <c r="K204" s="236" t="s">
        <v>124</v>
      </c>
      <c r="L204" s="241"/>
      <c r="M204" s="242" t="s">
        <v>19</v>
      </c>
      <c r="N204" s="243" t="s">
        <v>47</v>
      </c>
      <c r="O204" s="84"/>
      <c r="P204" s="213">
        <f>O204*H204</f>
        <v>0</v>
      </c>
      <c r="Q204" s="213">
        <v>0.048300000000000003</v>
      </c>
      <c r="R204" s="213">
        <f>Q204*H204</f>
        <v>6.8381208000000004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170</v>
      </c>
      <c r="AT204" s="215" t="s">
        <v>171</v>
      </c>
      <c r="AU204" s="215" t="s">
        <v>86</v>
      </c>
      <c r="AY204" s="17" t="s">
        <v>118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84</v>
      </c>
      <c r="BK204" s="216">
        <f>ROUND(I204*H204,2)</f>
        <v>0</v>
      </c>
      <c r="BL204" s="17" t="s">
        <v>125</v>
      </c>
      <c r="BM204" s="215" t="s">
        <v>375</v>
      </c>
    </row>
    <row r="205" s="13" customFormat="1">
      <c r="A205" s="13"/>
      <c r="B205" s="222"/>
      <c r="C205" s="223"/>
      <c r="D205" s="224" t="s">
        <v>129</v>
      </c>
      <c r="E205" s="223"/>
      <c r="F205" s="226" t="s">
        <v>376</v>
      </c>
      <c r="G205" s="223"/>
      <c r="H205" s="227">
        <v>141.57599999999999</v>
      </c>
      <c r="I205" s="228"/>
      <c r="J205" s="223"/>
      <c r="K205" s="223"/>
      <c r="L205" s="229"/>
      <c r="M205" s="230"/>
      <c r="N205" s="231"/>
      <c r="O205" s="231"/>
      <c r="P205" s="231"/>
      <c r="Q205" s="231"/>
      <c r="R205" s="231"/>
      <c r="S205" s="231"/>
      <c r="T205" s="23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3" t="s">
        <v>129</v>
      </c>
      <c r="AU205" s="233" t="s">
        <v>86</v>
      </c>
      <c r="AV205" s="13" t="s">
        <v>86</v>
      </c>
      <c r="AW205" s="13" t="s">
        <v>4</v>
      </c>
      <c r="AX205" s="13" t="s">
        <v>84</v>
      </c>
      <c r="AY205" s="233" t="s">
        <v>118</v>
      </c>
    </row>
    <row r="206" s="2" customFormat="1" ht="24.15" customHeight="1">
      <c r="A206" s="38"/>
      <c r="B206" s="39"/>
      <c r="C206" s="204" t="s">
        <v>377</v>
      </c>
      <c r="D206" s="204" t="s">
        <v>120</v>
      </c>
      <c r="E206" s="205" t="s">
        <v>378</v>
      </c>
      <c r="F206" s="206" t="s">
        <v>379</v>
      </c>
      <c r="G206" s="207" t="s">
        <v>140</v>
      </c>
      <c r="H206" s="208">
        <v>120</v>
      </c>
      <c r="I206" s="209"/>
      <c r="J206" s="210">
        <f>ROUND(I206*H206,2)</f>
        <v>0</v>
      </c>
      <c r="K206" s="206" t="s">
        <v>124</v>
      </c>
      <c r="L206" s="44"/>
      <c r="M206" s="211" t="s">
        <v>19</v>
      </c>
      <c r="N206" s="212" t="s">
        <v>47</v>
      </c>
      <c r="O206" s="84"/>
      <c r="P206" s="213">
        <f>O206*H206</f>
        <v>0</v>
      </c>
      <c r="Q206" s="213">
        <v>0.1295</v>
      </c>
      <c r="R206" s="213">
        <f>Q206*H206</f>
        <v>15.540000000000001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125</v>
      </c>
      <c r="AT206" s="215" t="s">
        <v>120</v>
      </c>
      <c r="AU206" s="215" t="s">
        <v>86</v>
      </c>
      <c r="AY206" s="17" t="s">
        <v>118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84</v>
      </c>
      <c r="BK206" s="216">
        <f>ROUND(I206*H206,2)</f>
        <v>0</v>
      </c>
      <c r="BL206" s="17" t="s">
        <v>125</v>
      </c>
      <c r="BM206" s="215" t="s">
        <v>380</v>
      </c>
    </row>
    <row r="207" s="2" customFormat="1">
      <c r="A207" s="38"/>
      <c r="B207" s="39"/>
      <c r="C207" s="40"/>
      <c r="D207" s="217" t="s">
        <v>127</v>
      </c>
      <c r="E207" s="40"/>
      <c r="F207" s="218" t="s">
        <v>381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127</v>
      </c>
      <c r="AU207" s="17" t="s">
        <v>86</v>
      </c>
    </row>
    <row r="208" s="2" customFormat="1" ht="16.5" customHeight="1">
      <c r="A208" s="38"/>
      <c r="B208" s="39"/>
      <c r="C208" s="234" t="s">
        <v>382</v>
      </c>
      <c r="D208" s="234" t="s">
        <v>171</v>
      </c>
      <c r="E208" s="235" t="s">
        <v>383</v>
      </c>
      <c r="F208" s="236" t="s">
        <v>384</v>
      </c>
      <c r="G208" s="237" t="s">
        <v>140</v>
      </c>
      <c r="H208" s="238">
        <v>122.40000000000001</v>
      </c>
      <c r="I208" s="239"/>
      <c r="J208" s="240">
        <f>ROUND(I208*H208,2)</f>
        <v>0</v>
      </c>
      <c r="K208" s="236" t="s">
        <v>124</v>
      </c>
      <c r="L208" s="241"/>
      <c r="M208" s="242" t="s">
        <v>19</v>
      </c>
      <c r="N208" s="243" t="s">
        <v>47</v>
      </c>
      <c r="O208" s="84"/>
      <c r="P208" s="213">
        <f>O208*H208</f>
        <v>0</v>
      </c>
      <c r="Q208" s="213">
        <v>0.056120000000000003</v>
      </c>
      <c r="R208" s="213">
        <f>Q208*H208</f>
        <v>6.8690880000000005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170</v>
      </c>
      <c r="AT208" s="215" t="s">
        <v>171</v>
      </c>
      <c r="AU208" s="215" t="s">
        <v>86</v>
      </c>
      <c r="AY208" s="17" t="s">
        <v>118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84</v>
      </c>
      <c r="BK208" s="216">
        <f>ROUND(I208*H208,2)</f>
        <v>0</v>
      </c>
      <c r="BL208" s="17" t="s">
        <v>125</v>
      </c>
      <c r="BM208" s="215" t="s">
        <v>385</v>
      </c>
    </row>
    <row r="209" s="13" customFormat="1">
      <c r="A209" s="13"/>
      <c r="B209" s="222"/>
      <c r="C209" s="223"/>
      <c r="D209" s="224" t="s">
        <v>129</v>
      </c>
      <c r="E209" s="223"/>
      <c r="F209" s="226" t="s">
        <v>386</v>
      </c>
      <c r="G209" s="223"/>
      <c r="H209" s="227">
        <v>122.40000000000001</v>
      </c>
      <c r="I209" s="228"/>
      <c r="J209" s="223"/>
      <c r="K209" s="223"/>
      <c r="L209" s="229"/>
      <c r="M209" s="230"/>
      <c r="N209" s="231"/>
      <c r="O209" s="231"/>
      <c r="P209" s="231"/>
      <c r="Q209" s="231"/>
      <c r="R209" s="231"/>
      <c r="S209" s="231"/>
      <c r="T209" s="23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3" t="s">
        <v>129</v>
      </c>
      <c r="AU209" s="233" t="s">
        <v>86</v>
      </c>
      <c r="AV209" s="13" t="s">
        <v>86</v>
      </c>
      <c r="AW209" s="13" t="s">
        <v>4</v>
      </c>
      <c r="AX209" s="13" t="s">
        <v>84</v>
      </c>
      <c r="AY209" s="233" t="s">
        <v>118</v>
      </c>
    </row>
    <row r="210" s="2" customFormat="1" ht="21.75" customHeight="1">
      <c r="A210" s="38"/>
      <c r="B210" s="39"/>
      <c r="C210" s="204" t="s">
        <v>387</v>
      </c>
      <c r="D210" s="204" t="s">
        <v>120</v>
      </c>
      <c r="E210" s="205" t="s">
        <v>388</v>
      </c>
      <c r="F210" s="206" t="s">
        <v>389</v>
      </c>
      <c r="G210" s="207" t="s">
        <v>140</v>
      </c>
      <c r="H210" s="208">
        <v>27.550000000000001</v>
      </c>
      <c r="I210" s="209"/>
      <c r="J210" s="210">
        <f>ROUND(I210*H210,2)</f>
        <v>0</v>
      </c>
      <c r="K210" s="206" t="s">
        <v>124</v>
      </c>
      <c r="L210" s="44"/>
      <c r="M210" s="211" t="s">
        <v>19</v>
      </c>
      <c r="N210" s="212" t="s">
        <v>47</v>
      </c>
      <c r="O210" s="84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125</v>
      </c>
      <c r="AT210" s="215" t="s">
        <v>120</v>
      </c>
      <c r="AU210" s="215" t="s">
        <v>86</v>
      </c>
      <c r="AY210" s="17" t="s">
        <v>118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84</v>
      </c>
      <c r="BK210" s="216">
        <f>ROUND(I210*H210,2)</f>
        <v>0</v>
      </c>
      <c r="BL210" s="17" t="s">
        <v>125</v>
      </c>
      <c r="BM210" s="215" t="s">
        <v>390</v>
      </c>
    </row>
    <row r="211" s="2" customFormat="1">
      <c r="A211" s="38"/>
      <c r="B211" s="39"/>
      <c r="C211" s="40"/>
      <c r="D211" s="217" t="s">
        <v>127</v>
      </c>
      <c r="E211" s="40"/>
      <c r="F211" s="218" t="s">
        <v>391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127</v>
      </c>
      <c r="AU211" s="17" t="s">
        <v>86</v>
      </c>
    </row>
    <row r="212" s="2" customFormat="1" ht="24.15" customHeight="1">
      <c r="A212" s="38"/>
      <c r="B212" s="39"/>
      <c r="C212" s="204" t="s">
        <v>392</v>
      </c>
      <c r="D212" s="204" t="s">
        <v>120</v>
      </c>
      <c r="E212" s="205" t="s">
        <v>393</v>
      </c>
      <c r="F212" s="206" t="s">
        <v>394</v>
      </c>
      <c r="G212" s="207" t="s">
        <v>140</v>
      </c>
      <c r="H212" s="208">
        <v>27.550000000000001</v>
      </c>
      <c r="I212" s="209"/>
      <c r="J212" s="210">
        <f>ROUND(I212*H212,2)</f>
        <v>0</v>
      </c>
      <c r="K212" s="206" t="s">
        <v>124</v>
      </c>
      <c r="L212" s="44"/>
      <c r="M212" s="211" t="s">
        <v>19</v>
      </c>
      <c r="N212" s="212" t="s">
        <v>47</v>
      </c>
      <c r="O212" s="84"/>
      <c r="P212" s="213">
        <f>O212*H212</f>
        <v>0</v>
      </c>
      <c r="Q212" s="213">
        <v>9.0000000000000006E-05</v>
      </c>
      <c r="R212" s="213">
        <f>Q212*H212</f>
        <v>0.0024795000000000004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125</v>
      </c>
      <c r="AT212" s="215" t="s">
        <v>120</v>
      </c>
      <c r="AU212" s="215" t="s">
        <v>86</v>
      </c>
      <c r="AY212" s="17" t="s">
        <v>118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84</v>
      </c>
      <c r="BK212" s="216">
        <f>ROUND(I212*H212,2)</f>
        <v>0</v>
      </c>
      <c r="BL212" s="17" t="s">
        <v>125</v>
      </c>
      <c r="BM212" s="215" t="s">
        <v>395</v>
      </c>
    </row>
    <row r="213" s="2" customFormat="1">
      <c r="A213" s="38"/>
      <c r="B213" s="39"/>
      <c r="C213" s="40"/>
      <c r="D213" s="217" t="s">
        <v>127</v>
      </c>
      <c r="E213" s="40"/>
      <c r="F213" s="218" t="s">
        <v>396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127</v>
      </c>
      <c r="AU213" s="17" t="s">
        <v>86</v>
      </c>
    </row>
    <row r="214" s="2" customFormat="1" ht="16.5" customHeight="1">
      <c r="A214" s="38"/>
      <c r="B214" s="39"/>
      <c r="C214" s="204" t="s">
        <v>397</v>
      </c>
      <c r="D214" s="204" t="s">
        <v>120</v>
      </c>
      <c r="E214" s="205" t="s">
        <v>398</v>
      </c>
      <c r="F214" s="206" t="s">
        <v>399</v>
      </c>
      <c r="G214" s="207" t="s">
        <v>123</v>
      </c>
      <c r="H214" s="208">
        <v>348.93000000000001</v>
      </c>
      <c r="I214" s="209"/>
      <c r="J214" s="210">
        <f>ROUND(I214*H214,2)</f>
        <v>0</v>
      </c>
      <c r="K214" s="206" t="s">
        <v>124</v>
      </c>
      <c r="L214" s="44"/>
      <c r="M214" s="211" t="s">
        <v>19</v>
      </c>
      <c r="N214" s="212" t="s">
        <v>47</v>
      </c>
      <c r="O214" s="84"/>
      <c r="P214" s="213">
        <f>O214*H214</f>
        <v>0</v>
      </c>
      <c r="Q214" s="213">
        <v>0.00068999999999999997</v>
      </c>
      <c r="R214" s="213">
        <f>Q214*H214</f>
        <v>0.2407617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125</v>
      </c>
      <c r="AT214" s="215" t="s">
        <v>120</v>
      </c>
      <c r="AU214" s="215" t="s">
        <v>86</v>
      </c>
      <c r="AY214" s="17" t="s">
        <v>118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84</v>
      </c>
      <c r="BK214" s="216">
        <f>ROUND(I214*H214,2)</f>
        <v>0</v>
      </c>
      <c r="BL214" s="17" t="s">
        <v>125</v>
      </c>
      <c r="BM214" s="215" t="s">
        <v>400</v>
      </c>
    </row>
    <row r="215" s="2" customFormat="1">
      <c r="A215" s="38"/>
      <c r="B215" s="39"/>
      <c r="C215" s="40"/>
      <c r="D215" s="217" t="s">
        <v>127</v>
      </c>
      <c r="E215" s="40"/>
      <c r="F215" s="218" t="s">
        <v>401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127</v>
      </c>
      <c r="AU215" s="17" t="s">
        <v>86</v>
      </c>
    </row>
    <row r="216" s="2" customFormat="1" ht="16.5" customHeight="1">
      <c r="A216" s="38"/>
      <c r="B216" s="39"/>
      <c r="C216" s="204" t="s">
        <v>402</v>
      </c>
      <c r="D216" s="204" t="s">
        <v>120</v>
      </c>
      <c r="E216" s="205" t="s">
        <v>403</v>
      </c>
      <c r="F216" s="206" t="s">
        <v>404</v>
      </c>
      <c r="G216" s="207" t="s">
        <v>140</v>
      </c>
      <c r="H216" s="208">
        <v>27.550000000000001</v>
      </c>
      <c r="I216" s="209"/>
      <c r="J216" s="210">
        <f>ROUND(I216*H216,2)</f>
        <v>0</v>
      </c>
      <c r="K216" s="206" t="s">
        <v>124</v>
      </c>
      <c r="L216" s="44"/>
      <c r="M216" s="211" t="s">
        <v>19</v>
      </c>
      <c r="N216" s="212" t="s">
        <v>47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125</v>
      </c>
      <c r="AT216" s="215" t="s">
        <v>120</v>
      </c>
      <c r="AU216" s="215" t="s">
        <v>86</v>
      </c>
      <c r="AY216" s="17" t="s">
        <v>118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84</v>
      </c>
      <c r="BK216" s="216">
        <f>ROUND(I216*H216,2)</f>
        <v>0</v>
      </c>
      <c r="BL216" s="17" t="s">
        <v>125</v>
      </c>
      <c r="BM216" s="215" t="s">
        <v>405</v>
      </c>
    </row>
    <row r="217" s="2" customFormat="1">
      <c r="A217" s="38"/>
      <c r="B217" s="39"/>
      <c r="C217" s="40"/>
      <c r="D217" s="217" t="s">
        <v>127</v>
      </c>
      <c r="E217" s="40"/>
      <c r="F217" s="218" t="s">
        <v>406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127</v>
      </c>
      <c r="AU217" s="17" t="s">
        <v>86</v>
      </c>
    </row>
    <row r="218" s="13" customFormat="1">
      <c r="A218" s="13"/>
      <c r="B218" s="222"/>
      <c r="C218" s="223"/>
      <c r="D218" s="224" t="s">
        <v>129</v>
      </c>
      <c r="E218" s="225" t="s">
        <v>19</v>
      </c>
      <c r="F218" s="226" t="s">
        <v>407</v>
      </c>
      <c r="G218" s="223"/>
      <c r="H218" s="227">
        <v>27.550000000000001</v>
      </c>
      <c r="I218" s="228"/>
      <c r="J218" s="223"/>
      <c r="K218" s="223"/>
      <c r="L218" s="229"/>
      <c r="M218" s="230"/>
      <c r="N218" s="231"/>
      <c r="O218" s="231"/>
      <c r="P218" s="231"/>
      <c r="Q218" s="231"/>
      <c r="R218" s="231"/>
      <c r="S218" s="231"/>
      <c r="T218" s="23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3" t="s">
        <v>129</v>
      </c>
      <c r="AU218" s="233" t="s">
        <v>86</v>
      </c>
      <c r="AV218" s="13" t="s">
        <v>86</v>
      </c>
      <c r="AW218" s="13" t="s">
        <v>36</v>
      </c>
      <c r="AX218" s="13" t="s">
        <v>76</v>
      </c>
      <c r="AY218" s="233" t="s">
        <v>118</v>
      </c>
    </row>
    <row r="219" s="12" customFormat="1" ht="22.8" customHeight="1">
      <c r="A219" s="12"/>
      <c r="B219" s="188"/>
      <c r="C219" s="189"/>
      <c r="D219" s="190" t="s">
        <v>75</v>
      </c>
      <c r="E219" s="202" t="s">
        <v>408</v>
      </c>
      <c r="F219" s="202" t="s">
        <v>409</v>
      </c>
      <c r="G219" s="189"/>
      <c r="H219" s="189"/>
      <c r="I219" s="192"/>
      <c r="J219" s="203">
        <f>BK219</f>
        <v>0</v>
      </c>
      <c r="K219" s="189"/>
      <c r="L219" s="194"/>
      <c r="M219" s="195"/>
      <c r="N219" s="196"/>
      <c r="O219" s="196"/>
      <c r="P219" s="197">
        <f>SUM(P220:P230)</f>
        <v>0</v>
      </c>
      <c r="Q219" s="196"/>
      <c r="R219" s="197">
        <f>SUM(R220:R230)</f>
        <v>0</v>
      </c>
      <c r="S219" s="196"/>
      <c r="T219" s="198">
        <f>SUM(T220:T230)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99" t="s">
        <v>84</v>
      </c>
      <c r="AT219" s="200" t="s">
        <v>75</v>
      </c>
      <c r="AU219" s="200" t="s">
        <v>84</v>
      </c>
      <c r="AY219" s="199" t="s">
        <v>118</v>
      </c>
      <c r="BK219" s="201">
        <f>SUM(BK220:BK230)</f>
        <v>0</v>
      </c>
    </row>
    <row r="220" s="2" customFormat="1" ht="24.15" customHeight="1">
      <c r="A220" s="38"/>
      <c r="B220" s="39"/>
      <c r="C220" s="204" t="s">
        <v>410</v>
      </c>
      <c r="D220" s="204" t="s">
        <v>120</v>
      </c>
      <c r="E220" s="205" t="s">
        <v>411</v>
      </c>
      <c r="F220" s="206" t="s">
        <v>412</v>
      </c>
      <c r="G220" s="207" t="s">
        <v>174</v>
      </c>
      <c r="H220" s="208">
        <v>422.096</v>
      </c>
      <c r="I220" s="209"/>
      <c r="J220" s="210">
        <f>ROUND(I220*H220,2)</f>
        <v>0</v>
      </c>
      <c r="K220" s="206" t="s">
        <v>124</v>
      </c>
      <c r="L220" s="44"/>
      <c r="M220" s="211" t="s">
        <v>19</v>
      </c>
      <c r="N220" s="212" t="s">
        <v>47</v>
      </c>
      <c r="O220" s="84"/>
      <c r="P220" s="213">
        <f>O220*H220</f>
        <v>0</v>
      </c>
      <c r="Q220" s="213">
        <v>0</v>
      </c>
      <c r="R220" s="213">
        <f>Q220*H220</f>
        <v>0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125</v>
      </c>
      <c r="AT220" s="215" t="s">
        <v>120</v>
      </c>
      <c r="AU220" s="215" t="s">
        <v>86</v>
      </c>
      <c r="AY220" s="17" t="s">
        <v>118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84</v>
      </c>
      <c r="BK220" s="216">
        <f>ROUND(I220*H220,2)</f>
        <v>0</v>
      </c>
      <c r="BL220" s="17" t="s">
        <v>125</v>
      </c>
      <c r="BM220" s="215" t="s">
        <v>413</v>
      </c>
    </row>
    <row r="221" s="2" customFormat="1">
      <c r="A221" s="38"/>
      <c r="B221" s="39"/>
      <c r="C221" s="40"/>
      <c r="D221" s="217" t="s">
        <v>127</v>
      </c>
      <c r="E221" s="40"/>
      <c r="F221" s="218" t="s">
        <v>414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127</v>
      </c>
      <c r="AU221" s="17" t="s">
        <v>86</v>
      </c>
    </row>
    <row r="222" s="2" customFormat="1" ht="24.15" customHeight="1">
      <c r="A222" s="38"/>
      <c r="B222" s="39"/>
      <c r="C222" s="204" t="s">
        <v>415</v>
      </c>
      <c r="D222" s="204" t="s">
        <v>120</v>
      </c>
      <c r="E222" s="205" t="s">
        <v>416</v>
      </c>
      <c r="F222" s="206" t="s">
        <v>417</v>
      </c>
      <c r="G222" s="207" t="s">
        <v>174</v>
      </c>
      <c r="H222" s="208">
        <v>3798.864</v>
      </c>
      <c r="I222" s="209"/>
      <c r="J222" s="210">
        <f>ROUND(I222*H222,2)</f>
        <v>0</v>
      </c>
      <c r="K222" s="206" t="s">
        <v>124</v>
      </c>
      <c r="L222" s="44"/>
      <c r="M222" s="211" t="s">
        <v>19</v>
      </c>
      <c r="N222" s="212" t="s">
        <v>47</v>
      </c>
      <c r="O222" s="84"/>
      <c r="P222" s="213">
        <f>O222*H222</f>
        <v>0</v>
      </c>
      <c r="Q222" s="213">
        <v>0</v>
      </c>
      <c r="R222" s="213">
        <f>Q222*H222</f>
        <v>0</v>
      </c>
      <c r="S222" s="213">
        <v>0</v>
      </c>
      <c r="T222" s="21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5" t="s">
        <v>125</v>
      </c>
      <c r="AT222" s="215" t="s">
        <v>120</v>
      </c>
      <c r="AU222" s="215" t="s">
        <v>86</v>
      </c>
      <c r="AY222" s="17" t="s">
        <v>118</v>
      </c>
      <c r="BE222" s="216">
        <f>IF(N222="základní",J222,0)</f>
        <v>0</v>
      </c>
      <c r="BF222" s="216">
        <f>IF(N222="snížená",J222,0)</f>
        <v>0</v>
      </c>
      <c r="BG222" s="216">
        <f>IF(N222="zákl. přenesená",J222,0)</f>
        <v>0</v>
      </c>
      <c r="BH222" s="216">
        <f>IF(N222="sníž. přenesená",J222,0)</f>
        <v>0</v>
      </c>
      <c r="BI222" s="216">
        <f>IF(N222="nulová",J222,0)</f>
        <v>0</v>
      </c>
      <c r="BJ222" s="17" t="s">
        <v>84</v>
      </c>
      <c r="BK222" s="216">
        <f>ROUND(I222*H222,2)</f>
        <v>0</v>
      </c>
      <c r="BL222" s="17" t="s">
        <v>125</v>
      </c>
      <c r="BM222" s="215" t="s">
        <v>418</v>
      </c>
    </row>
    <row r="223" s="2" customFormat="1">
      <c r="A223" s="38"/>
      <c r="B223" s="39"/>
      <c r="C223" s="40"/>
      <c r="D223" s="217" t="s">
        <v>127</v>
      </c>
      <c r="E223" s="40"/>
      <c r="F223" s="218" t="s">
        <v>419</v>
      </c>
      <c r="G223" s="40"/>
      <c r="H223" s="40"/>
      <c r="I223" s="219"/>
      <c r="J223" s="40"/>
      <c r="K223" s="40"/>
      <c r="L223" s="44"/>
      <c r="M223" s="220"/>
      <c r="N223" s="221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127</v>
      </c>
      <c r="AU223" s="17" t="s">
        <v>86</v>
      </c>
    </row>
    <row r="224" s="13" customFormat="1">
      <c r="A224" s="13"/>
      <c r="B224" s="222"/>
      <c r="C224" s="223"/>
      <c r="D224" s="224" t="s">
        <v>129</v>
      </c>
      <c r="E224" s="223"/>
      <c r="F224" s="226" t="s">
        <v>420</v>
      </c>
      <c r="G224" s="223"/>
      <c r="H224" s="227">
        <v>3798.864</v>
      </c>
      <c r="I224" s="228"/>
      <c r="J224" s="223"/>
      <c r="K224" s="223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129</v>
      </c>
      <c r="AU224" s="233" t="s">
        <v>86</v>
      </c>
      <c r="AV224" s="13" t="s">
        <v>86</v>
      </c>
      <c r="AW224" s="13" t="s">
        <v>4</v>
      </c>
      <c r="AX224" s="13" t="s">
        <v>84</v>
      </c>
      <c r="AY224" s="233" t="s">
        <v>118</v>
      </c>
    </row>
    <row r="225" s="2" customFormat="1" ht="24.15" customHeight="1">
      <c r="A225" s="38"/>
      <c r="B225" s="39"/>
      <c r="C225" s="204" t="s">
        <v>421</v>
      </c>
      <c r="D225" s="204" t="s">
        <v>120</v>
      </c>
      <c r="E225" s="205" t="s">
        <v>422</v>
      </c>
      <c r="F225" s="206" t="s">
        <v>423</v>
      </c>
      <c r="G225" s="207" t="s">
        <v>174</v>
      </c>
      <c r="H225" s="208">
        <v>81.081999999999994</v>
      </c>
      <c r="I225" s="209"/>
      <c r="J225" s="210">
        <f>ROUND(I225*H225,2)</f>
        <v>0</v>
      </c>
      <c r="K225" s="206" t="s">
        <v>124</v>
      </c>
      <c r="L225" s="44"/>
      <c r="M225" s="211" t="s">
        <v>19</v>
      </c>
      <c r="N225" s="212" t="s">
        <v>47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125</v>
      </c>
      <c r="AT225" s="215" t="s">
        <v>120</v>
      </c>
      <c r="AU225" s="215" t="s">
        <v>86</v>
      </c>
      <c r="AY225" s="17" t="s">
        <v>118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84</v>
      </c>
      <c r="BK225" s="216">
        <f>ROUND(I225*H225,2)</f>
        <v>0</v>
      </c>
      <c r="BL225" s="17" t="s">
        <v>125</v>
      </c>
      <c r="BM225" s="215" t="s">
        <v>424</v>
      </c>
    </row>
    <row r="226" s="2" customFormat="1">
      <c r="A226" s="38"/>
      <c r="B226" s="39"/>
      <c r="C226" s="40"/>
      <c r="D226" s="217" t="s">
        <v>127</v>
      </c>
      <c r="E226" s="40"/>
      <c r="F226" s="218" t="s">
        <v>425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127</v>
      </c>
      <c r="AU226" s="17" t="s">
        <v>86</v>
      </c>
    </row>
    <row r="227" s="13" customFormat="1">
      <c r="A227" s="13"/>
      <c r="B227" s="222"/>
      <c r="C227" s="223"/>
      <c r="D227" s="224" t="s">
        <v>129</v>
      </c>
      <c r="E227" s="225" t="s">
        <v>19</v>
      </c>
      <c r="F227" s="226" t="s">
        <v>426</v>
      </c>
      <c r="G227" s="223"/>
      <c r="H227" s="227">
        <v>81.081999999999994</v>
      </c>
      <c r="I227" s="228"/>
      <c r="J227" s="223"/>
      <c r="K227" s="223"/>
      <c r="L227" s="229"/>
      <c r="M227" s="230"/>
      <c r="N227" s="231"/>
      <c r="O227" s="231"/>
      <c r="P227" s="231"/>
      <c r="Q227" s="231"/>
      <c r="R227" s="231"/>
      <c r="S227" s="231"/>
      <c r="T227" s="23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3" t="s">
        <v>129</v>
      </c>
      <c r="AU227" s="233" t="s">
        <v>86</v>
      </c>
      <c r="AV227" s="13" t="s">
        <v>86</v>
      </c>
      <c r="AW227" s="13" t="s">
        <v>36</v>
      </c>
      <c r="AX227" s="13" t="s">
        <v>76</v>
      </c>
      <c r="AY227" s="233" t="s">
        <v>118</v>
      </c>
    </row>
    <row r="228" s="2" customFormat="1" ht="24.15" customHeight="1">
      <c r="A228" s="38"/>
      <c r="B228" s="39"/>
      <c r="C228" s="204" t="s">
        <v>427</v>
      </c>
      <c r="D228" s="204" t="s">
        <v>120</v>
      </c>
      <c r="E228" s="205" t="s">
        <v>428</v>
      </c>
      <c r="F228" s="206" t="s">
        <v>429</v>
      </c>
      <c r="G228" s="207" t="s">
        <v>174</v>
      </c>
      <c r="H228" s="208">
        <v>334.517</v>
      </c>
      <c r="I228" s="209"/>
      <c r="J228" s="210">
        <f>ROUND(I228*H228,2)</f>
        <v>0</v>
      </c>
      <c r="K228" s="206" t="s">
        <v>124</v>
      </c>
      <c r="L228" s="44"/>
      <c r="M228" s="211" t="s">
        <v>19</v>
      </c>
      <c r="N228" s="212" t="s">
        <v>47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125</v>
      </c>
      <c r="AT228" s="215" t="s">
        <v>120</v>
      </c>
      <c r="AU228" s="215" t="s">
        <v>86</v>
      </c>
      <c r="AY228" s="17" t="s">
        <v>118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84</v>
      </c>
      <c r="BK228" s="216">
        <f>ROUND(I228*H228,2)</f>
        <v>0</v>
      </c>
      <c r="BL228" s="17" t="s">
        <v>125</v>
      </c>
      <c r="BM228" s="215" t="s">
        <v>430</v>
      </c>
    </row>
    <row r="229" s="2" customFormat="1">
      <c r="A229" s="38"/>
      <c r="B229" s="39"/>
      <c r="C229" s="40"/>
      <c r="D229" s="217" t="s">
        <v>127</v>
      </c>
      <c r="E229" s="40"/>
      <c r="F229" s="218" t="s">
        <v>431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127</v>
      </c>
      <c r="AU229" s="17" t="s">
        <v>86</v>
      </c>
    </row>
    <row r="230" s="13" customFormat="1">
      <c r="A230" s="13"/>
      <c r="B230" s="222"/>
      <c r="C230" s="223"/>
      <c r="D230" s="224" t="s">
        <v>129</v>
      </c>
      <c r="E230" s="225" t="s">
        <v>19</v>
      </c>
      <c r="F230" s="226" t="s">
        <v>432</v>
      </c>
      <c r="G230" s="223"/>
      <c r="H230" s="227">
        <v>334.517</v>
      </c>
      <c r="I230" s="228"/>
      <c r="J230" s="223"/>
      <c r="K230" s="223"/>
      <c r="L230" s="229"/>
      <c r="M230" s="230"/>
      <c r="N230" s="231"/>
      <c r="O230" s="231"/>
      <c r="P230" s="231"/>
      <c r="Q230" s="231"/>
      <c r="R230" s="231"/>
      <c r="S230" s="231"/>
      <c r="T230" s="23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3" t="s">
        <v>129</v>
      </c>
      <c r="AU230" s="233" t="s">
        <v>86</v>
      </c>
      <c r="AV230" s="13" t="s">
        <v>86</v>
      </c>
      <c r="AW230" s="13" t="s">
        <v>36</v>
      </c>
      <c r="AX230" s="13" t="s">
        <v>76</v>
      </c>
      <c r="AY230" s="233" t="s">
        <v>118</v>
      </c>
    </row>
    <row r="231" s="12" customFormat="1" ht="22.8" customHeight="1">
      <c r="A231" s="12"/>
      <c r="B231" s="188"/>
      <c r="C231" s="189"/>
      <c r="D231" s="190" t="s">
        <v>75</v>
      </c>
      <c r="E231" s="202" t="s">
        <v>433</v>
      </c>
      <c r="F231" s="202" t="s">
        <v>434</v>
      </c>
      <c r="G231" s="189"/>
      <c r="H231" s="189"/>
      <c r="I231" s="192"/>
      <c r="J231" s="203">
        <f>BK231</f>
        <v>0</v>
      </c>
      <c r="K231" s="189"/>
      <c r="L231" s="194"/>
      <c r="M231" s="195"/>
      <c r="N231" s="196"/>
      <c r="O231" s="196"/>
      <c r="P231" s="197">
        <f>SUM(P232:P233)</f>
        <v>0</v>
      </c>
      <c r="Q231" s="196"/>
      <c r="R231" s="197">
        <f>SUM(R232:R233)</f>
        <v>0</v>
      </c>
      <c r="S231" s="196"/>
      <c r="T231" s="198">
        <f>SUM(T232:T233)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99" t="s">
        <v>84</v>
      </c>
      <c r="AT231" s="200" t="s">
        <v>75</v>
      </c>
      <c r="AU231" s="200" t="s">
        <v>84</v>
      </c>
      <c r="AY231" s="199" t="s">
        <v>118</v>
      </c>
      <c r="BK231" s="201">
        <f>SUM(BK232:BK233)</f>
        <v>0</v>
      </c>
    </row>
    <row r="232" s="2" customFormat="1" ht="24.15" customHeight="1">
      <c r="A232" s="38"/>
      <c r="B232" s="39"/>
      <c r="C232" s="204" t="s">
        <v>435</v>
      </c>
      <c r="D232" s="204" t="s">
        <v>120</v>
      </c>
      <c r="E232" s="205" t="s">
        <v>436</v>
      </c>
      <c r="F232" s="206" t="s">
        <v>437</v>
      </c>
      <c r="G232" s="207" t="s">
        <v>174</v>
      </c>
      <c r="H232" s="208">
        <v>446.93400000000003</v>
      </c>
      <c r="I232" s="209"/>
      <c r="J232" s="210">
        <f>ROUND(I232*H232,2)</f>
        <v>0</v>
      </c>
      <c r="K232" s="206" t="s">
        <v>124</v>
      </c>
      <c r="L232" s="44"/>
      <c r="M232" s="211" t="s">
        <v>19</v>
      </c>
      <c r="N232" s="212" t="s">
        <v>47</v>
      </c>
      <c r="O232" s="84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125</v>
      </c>
      <c r="AT232" s="215" t="s">
        <v>120</v>
      </c>
      <c r="AU232" s="215" t="s">
        <v>86</v>
      </c>
      <c r="AY232" s="17" t="s">
        <v>118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84</v>
      </c>
      <c r="BK232" s="216">
        <f>ROUND(I232*H232,2)</f>
        <v>0</v>
      </c>
      <c r="BL232" s="17" t="s">
        <v>125</v>
      </c>
      <c r="BM232" s="215" t="s">
        <v>438</v>
      </c>
    </row>
    <row r="233" s="2" customFormat="1">
      <c r="A233" s="38"/>
      <c r="B233" s="39"/>
      <c r="C233" s="40"/>
      <c r="D233" s="217" t="s">
        <v>127</v>
      </c>
      <c r="E233" s="40"/>
      <c r="F233" s="218" t="s">
        <v>439</v>
      </c>
      <c r="G233" s="40"/>
      <c r="H233" s="40"/>
      <c r="I233" s="219"/>
      <c r="J233" s="40"/>
      <c r="K233" s="40"/>
      <c r="L233" s="44"/>
      <c r="M233" s="245"/>
      <c r="N233" s="246"/>
      <c r="O233" s="247"/>
      <c r="P233" s="247"/>
      <c r="Q233" s="247"/>
      <c r="R233" s="247"/>
      <c r="S233" s="247"/>
      <c r="T233" s="24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127</v>
      </c>
      <c r="AU233" s="17" t="s">
        <v>86</v>
      </c>
    </row>
    <row r="234" s="2" customFormat="1" ht="6.96" customHeight="1">
      <c r="A234" s="38"/>
      <c r="B234" s="59"/>
      <c r="C234" s="60"/>
      <c r="D234" s="60"/>
      <c r="E234" s="60"/>
      <c r="F234" s="60"/>
      <c r="G234" s="60"/>
      <c r="H234" s="60"/>
      <c r="I234" s="60"/>
      <c r="J234" s="60"/>
      <c r="K234" s="60"/>
      <c r="L234" s="44"/>
      <c r="M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</row>
  </sheetData>
  <sheetProtection sheet="1" autoFilter="0" formatColumns="0" formatRows="0" objects="1" scenarios="1" spinCount="100000" saltValue="fS2ZC+4qiYjHV8wMtk1gnxB6aHF2ZcPlSGlc6EyCf5gxRkvDpTMhf9h7gi2cbAKgHM56uWdZukmCb5Ki8bYJIg==" hashValue="LKBfDHxmIaMRyJjKeWXFFUDYKwJf4Iu4fS23PN8wNiXD1GR9+3+4WsTwh3L7sPRG4sbiULb+W0YZ6ebzaloRXQ==" algorithmName="SHA-512" password="CC35"/>
  <autoFilter ref="C84:K233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113107171"/>
    <hyperlink ref="F96" r:id="rId2" display="https://podminky.urs.cz/item/CS_URS_2024_02/113202111"/>
    <hyperlink ref="F99" r:id="rId3" display="https://podminky.urs.cz/item/CS_URS_2024_02/121151113"/>
    <hyperlink ref="F101" r:id="rId4" display="https://podminky.urs.cz/item/CS_URS_2024_02/122251102"/>
    <hyperlink ref="F104" r:id="rId5" display="https://podminky.urs.cz/item/CS_URS_2024_02/162351103"/>
    <hyperlink ref="F107" r:id="rId6" display="https://podminky.urs.cz/item/CS_URS_2024_02/162751117"/>
    <hyperlink ref="F115" r:id="rId7" display="https://podminky.urs.cz/item/CS_URS_2024_02/167151101"/>
    <hyperlink ref="F117" r:id="rId8" display="https://podminky.urs.cz/item/CS_URS_2024_02/171201231"/>
    <hyperlink ref="F122" r:id="rId9" display="https://podminky.urs.cz/item/CS_URS_2024_02/181351103"/>
    <hyperlink ref="F125" r:id="rId10" display="https://podminky.urs.cz/item/CS_URS_2024_02/181411131"/>
    <hyperlink ref="F129" r:id="rId11" display="https://podminky.urs.cz/item/CS_URS_2024_02/181951112"/>
    <hyperlink ref="F132" r:id="rId12" display="https://podminky.urs.cz/item/CS_URS_2024_02/183101314"/>
    <hyperlink ref="F136" r:id="rId13" display="https://podminky.urs.cz/item/CS_URS_2024_02/183403114"/>
    <hyperlink ref="F138" r:id="rId14" display="https://podminky.urs.cz/item/CS_URS_2024_02/183403161"/>
    <hyperlink ref="F140" r:id="rId15" display="https://podminky.urs.cz/item/CS_URS_2024_02/184102211"/>
    <hyperlink ref="F143" r:id="rId16" display="https://podminky.urs.cz/item/CS_URS_2024_02/184813511"/>
    <hyperlink ref="F146" r:id="rId17" display="https://podminky.urs.cz/item/CS_URS_2024_02/561121113"/>
    <hyperlink ref="F151" r:id="rId18" display="https://podminky.urs.cz/item/CS_URS_2024_02/564851011"/>
    <hyperlink ref="F154" r:id="rId19" display="https://podminky.urs.cz/item/CS_URS_2024_02/564861111"/>
    <hyperlink ref="F157" r:id="rId20" display="https://podminky.urs.cz/item/CS_URS_2024_02/565155121"/>
    <hyperlink ref="F160" r:id="rId21" display="https://podminky.urs.cz/item/CS_URS_2024_02/566301111"/>
    <hyperlink ref="F164" r:id="rId22" display="https://podminky.urs.cz/item/CS_URS_2024_02/566401111"/>
    <hyperlink ref="F167" r:id="rId23" display="https://podminky.urs.cz/item/CS_URS_2024_02/573111111"/>
    <hyperlink ref="F170" r:id="rId24" display="https://podminky.urs.cz/item/CS_URS_2024_02/577134121"/>
    <hyperlink ref="F173" r:id="rId25" display="https://podminky.urs.cz/item/CS_URS_2024_02/596211110"/>
    <hyperlink ref="F180" r:id="rId26" display="https://podminky.urs.cz/item/CS_URS_2024_02/596211114"/>
    <hyperlink ref="F182" r:id="rId27" display="https://podminky.urs.cz/item/CS_URS_2024_02/596212211"/>
    <hyperlink ref="F187" r:id="rId28" display="https://podminky.urs.cz/item/CS_URS_2024_02/596412213"/>
    <hyperlink ref="F193" r:id="rId29" display="https://podminky.urs.cz/item/CS_URS_2024_02/914111111"/>
    <hyperlink ref="F196" r:id="rId30" display="https://podminky.urs.cz/item/CS_URS_2024_02/914511112"/>
    <hyperlink ref="F199" r:id="rId31" display="https://podminky.urs.cz/item/CS_URS_2024_02/916131213"/>
    <hyperlink ref="F207" r:id="rId32" display="https://podminky.urs.cz/item/CS_URS_2024_02/916231213"/>
    <hyperlink ref="F211" r:id="rId33" display="https://podminky.urs.cz/item/CS_URS_2024_02/919112222"/>
    <hyperlink ref="F213" r:id="rId34" display="https://podminky.urs.cz/item/CS_URS_2024_02/919122121"/>
    <hyperlink ref="F215" r:id="rId35" display="https://podminky.urs.cz/item/CS_URS_2024_02/919726123"/>
    <hyperlink ref="F217" r:id="rId36" display="https://podminky.urs.cz/item/CS_URS_2024_02/919735113"/>
    <hyperlink ref="F221" r:id="rId37" display="https://podminky.urs.cz/item/CS_URS_2024_02/997221561"/>
    <hyperlink ref="F223" r:id="rId38" display="https://podminky.urs.cz/item/CS_URS_2024_02/997221569"/>
    <hyperlink ref="F226" r:id="rId39" display="https://podminky.urs.cz/item/CS_URS_2024_02/997221861"/>
    <hyperlink ref="F229" r:id="rId40" display="https://podminky.urs.cz/item/CS_URS_2024_02/997221875"/>
    <hyperlink ref="F233" r:id="rId41" display="https://podminky.urs.cz/item/CS_URS_2024_02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86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komunikací na sídlišti Štědřík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440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9. 12. 2024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">
        <v>38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39</v>
      </c>
      <c r="F24" s="38"/>
      <c r="G24" s="38"/>
      <c r="H24" s="38"/>
      <c r="I24" s="132" t="s">
        <v>29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40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42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44</v>
      </c>
      <c r="G32" s="38"/>
      <c r="H32" s="38"/>
      <c r="I32" s="145" t="s">
        <v>43</v>
      </c>
      <c r="J32" s="145" t="s">
        <v>45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46</v>
      </c>
      <c r="E33" s="132" t="s">
        <v>47</v>
      </c>
      <c r="F33" s="147">
        <f>ROUND((SUM(BE82:BE101)),  2)</f>
        <v>0</v>
      </c>
      <c r="G33" s="38"/>
      <c r="H33" s="38"/>
      <c r="I33" s="148">
        <v>0.20999999999999999</v>
      </c>
      <c r="J33" s="147">
        <f>ROUND(((SUM(BE82:BE101))*I33),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48</v>
      </c>
      <c r="F34" s="147">
        <f>ROUND((SUM(BF82:BF101)),  2)</f>
        <v>0</v>
      </c>
      <c r="G34" s="38"/>
      <c r="H34" s="38"/>
      <c r="I34" s="148">
        <v>0.12</v>
      </c>
      <c r="J34" s="147">
        <f>ROUND(((SUM(BF82:BF101))*I34),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49</v>
      </c>
      <c r="F35" s="147">
        <f>ROUND((SUM(BG82:BG101)),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50</v>
      </c>
      <c r="F36" s="147">
        <f>ROUND((SUM(BH82:BH101)),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51</v>
      </c>
      <c r="F37" s="147">
        <f>ROUND((SUM(BI82:BI101)),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komunikací na sídlišti Štědřík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VON - Vedlejší a ostatní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Psáry</v>
      </c>
      <c r="G52" s="40"/>
      <c r="H52" s="40"/>
      <c r="I52" s="32" t="s">
        <v>23</v>
      </c>
      <c r="J52" s="72" t="str">
        <f>IF(J12="","",J12)</f>
        <v>9. 12. 2024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Psáry</v>
      </c>
      <c r="G54" s="40"/>
      <c r="H54" s="40"/>
      <c r="I54" s="32" t="s">
        <v>33</v>
      </c>
      <c r="J54" s="36" t="str">
        <f>E21</f>
        <v>AllPlan Projekt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>Václav Křišťál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74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441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442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443</v>
      </c>
      <c r="E62" s="174"/>
      <c r="F62" s="174"/>
      <c r="G62" s="174"/>
      <c r="H62" s="174"/>
      <c r="I62" s="174"/>
      <c r="J62" s="175">
        <f>J96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103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160" t="str">
        <f>E7</f>
        <v>Rekonstrukce komunikací na sídlišti Štědřík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91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69" t="str">
        <f>E9</f>
        <v>VON - Vedlejší a ostatní náklady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>Psáry</v>
      </c>
      <c r="G76" s="40"/>
      <c r="H76" s="40"/>
      <c r="I76" s="32" t="s">
        <v>23</v>
      </c>
      <c r="J76" s="72" t="str">
        <f>IF(J12="","",J12)</f>
        <v>9. 12. 2024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25</v>
      </c>
      <c r="D78" s="40"/>
      <c r="E78" s="40"/>
      <c r="F78" s="27" t="str">
        <f>E15</f>
        <v>Obec Psáry</v>
      </c>
      <c r="G78" s="40"/>
      <c r="H78" s="40"/>
      <c r="I78" s="32" t="s">
        <v>33</v>
      </c>
      <c r="J78" s="36" t="str">
        <f>E21</f>
        <v>AllPlan Projekt s.r.o.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31</v>
      </c>
      <c r="D79" s="40"/>
      <c r="E79" s="40"/>
      <c r="F79" s="27" t="str">
        <f>IF(E18="","",E18)</f>
        <v>Vyplň údaj</v>
      </c>
      <c r="G79" s="40"/>
      <c r="H79" s="40"/>
      <c r="I79" s="32" t="s">
        <v>37</v>
      </c>
      <c r="J79" s="36" t="str">
        <f>E24</f>
        <v>Václav Křišťál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104</v>
      </c>
      <c r="D81" s="180" t="s">
        <v>61</v>
      </c>
      <c r="E81" s="180" t="s">
        <v>57</v>
      </c>
      <c r="F81" s="180" t="s">
        <v>58</v>
      </c>
      <c r="G81" s="180" t="s">
        <v>105</v>
      </c>
      <c r="H81" s="180" t="s">
        <v>106</v>
      </c>
      <c r="I81" s="180" t="s">
        <v>107</v>
      </c>
      <c r="J81" s="180" t="s">
        <v>95</v>
      </c>
      <c r="K81" s="181" t="s">
        <v>108</v>
      </c>
      <c r="L81" s="182"/>
      <c r="M81" s="92" t="s">
        <v>19</v>
      </c>
      <c r="N81" s="93" t="s">
        <v>46</v>
      </c>
      <c r="O81" s="93" t="s">
        <v>109</v>
      </c>
      <c r="P81" s="93" t="s">
        <v>110</v>
      </c>
      <c r="Q81" s="93" t="s">
        <v>111</v>
      </c>
      <c r="R81" s="93" t="s">
        <v>112</v>
      </c>
      <c r="S81" s="93" t="s">
        <v>113</v>
      </c>
      <c r="T81" s="94" t="s">
        <v>114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115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0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75</v>
      </c>
      <c r="AU82" s="17" t="s">
        <v>96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75</v>
      </c>
      <c r="E83" s="191" t="s">
        <v>444</v>
      </c>
      <c r="F83" s="191" t="s">
        <v>445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P84+P96</f>
        <v>0</v>
      </c>
      <c r="Q83" s="196"/>
      <c r="R83" s="197">
        <f>R84+R96</f>
        <v>0</v>
      </c>
      <c r="S83" s="196"/>
      <c r="T83" s="198">
        <f>T84+T96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148</v>
      </c>
      <c r="AT83" s="200" t="s">
        <v>75</v>
      </c>
      <c r="AU83" s="200" t="s">
        <v>76</v>
      </c>
      <c r="AY83" s="199" t="s">
        <v>118</v>
      </c>
      <c r="BK83" s="201">
        <f>BK84+BK96</f>
        <v>0</v>
      </c>
    </row>
    <row r="84" s="12" customFormat="1" ht="22.8" customHeight="1">
      <c r="A84" s="12"/>
      <c r="B84" s="188"/>
      <c r="C84" s="189"/>
      <c r="D84" s="190" t="s">
        <v>75</v>
      </c>
      <c r="E84" s="202" t="s">
        <v>446</v>
      </c>
      <c r="F84" s="202" t="s">
        <v>447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SUM(P85:P95)</f>
        <v>0</v>
      </c>
      <c r="Q84" s="196"/>
      <c r="R84" s="197">
        <f>SUM(R85:R95)</f>
        <v>0</v>
      </c>
      <c r="S84" s="196"/>
      <c r="T84" s="198">
        <f>SUM(T85:T95)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148</v>
      </c>
      <c r="AT84" s="200" t="s">
        <v>75</v>
      </c>
      <c r="AU84" s="200" t="s">
        <v>84</v>
      </c>
      <c r="AY84" s="199" t="s">
        <v>118</v>
      </c>
      <c r="BK84" s="201">
        <f>SUM(BK85:BK95)</f>
        <v>0</v>
      </c>
    </row>
    <row r="85" s="2" customFormat="1" ht="16.5" customHeight="1">
      <c r="A85" s="38"/>
      <c r="B85" s="39"/>
      <c r="C85" s="204" t="s">
        <v>84</v>
      </c>
      <c r="D85" s="204" t="s">
        <v>120</v>
      </c>
      <c r="E85" s="205" t="s">
        <v>448</v>
      </c>
      <c r="F85" s="206" t="s">
        <v>449</v>
      </c>
      <c r="G85" s="207" t="s">
        <v>450</v>
      </c>
      <c r="H85" s="208">
        <v>1</v>
      </c>
      <c r="I85" s="209"/>
      <c r="J85" s="210">
        <f>ROUND(I85*H85,2)</f>
        <v>0</v>
      </c>
      <c r="K85" s="206" t="s">
        <v>451</v>
      </c>
      <c r="L85" s="44"/>
      <c r="M85" s="211" t="s">
        <v>19</v>
      </c>
      <c r="N85" s="212" t="s">
        <v>47</v>
      </c>
      <c r="O85" s="84"/>
      <c r="P85" s="213">
        <f>O85*H85</f>
        <v>0</v>
      </c>
      <c r="Q85" s="213">
        <v>0</v>
      </c>
      <c r="R85" s="213">
        <f>Q85*H85</f>
        <v>0</v>
      </c>
      <c r="S85" s="213">
        <v>0</v>
      </c>
      <c r="T85" s="214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5" t="s">
        <v>452</v>
      </c>
      <c r="AT85" s="215" t="s">
        <v>120</v>
      </c>
      <c r="AU85" s="215" t="s">
        <v>86</v>
      </c>
      <c r="AY85" s="17" t="s">
        <v>118</v>
      </c>
      <c r="BE85" s="216">
        <f>IF(N85="základní",J85,0)</f>
        <v>0</v>
      </c>
      <c r="BF85" s="216">
        <f>IF(N85="snížená",J85,0)</f>
        <v>0</v>
      </c>
      <c r="BG85" s="216">
        <f>IF(N85="zákl. přenesená",J85,0)</f>
        <v>0</v>
      </c>
      <c r="BH85" s="216">
        <f>IF(N85="sníž. přenesená",J85,0)</f>
        <v>0</v>
      </c>
      <c r="BI85" s="216">
        <f>IF(N85="nulová",J85,0)</f>
        <v>0</v>
      </c>
      <c r="BJ85" s="17" t="s">
        <v>84</v>
      </c>
      <c r="BK85" s="216">
        <f>ROUND(I85*H85,2)</f>
        <v>0</v>
      </c>
      <c r="BL85" s="17" t="s">
        <v>452</v>
      </c>
      <c r="BM85" s="215" t="s">
        <v>453</v>
      </c>
    </row>
    <row r="86" s="2" customFormat="1">
      <c r="A86" s="38"/>
      <c r="B86" s="39"/>
      <c r="C86" s="40"/>
      <c r="D86" s="217" t="s">
        <v>127</v>
      </c>
      <c r="E86" s="40"/>
      <c r="F86" s="218" t="s">
        <v>454</v>
      </c>
      <c r="G86" s="40"/>
      <c r="H86" s="40"/>
      <c r="I86" s="219"/>
      <c r="J86" s="40"/>
      <c r="K86" s="40"/>
      <c r="L86" s="44"/>
      <c r="M86" s="220"/>
      <c r="N86" s="221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127</v>
      </c>
      <c r="AU86" s="17" t="s">
        <v>86</v>
      </c>
    </row>
    <row r="87" s="2" customFormat="1">
      <c r="A87" s="38"/>
      <c r="B87" s="39"/>
      <c r="C87" s="40"/>
      <c r="D87" s="224" t="s">
        <v>275</v>
      </c>
      <c r="E87" s="40"/>
      <c r="F87" s="244" t="s">
        <v>455</v>
      </c>
      <c r="G87" s="40"/>
      <c r="H87" s="40"/>
      <c r="I87" s="219"/>
      <c r="J87" s="40"/>
      <c r="K87" s="40"/>
      <c r="L87" s="44"/>
      <c r="M87" s="220"/>
      <c r="N87" s="221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275</v>
      </c>
      <c r="AU87" s="17" t="s">
        <v>86</v>
      </c>
    </row>
    <row r="88" s="2" customFormat="1" ht="16.5" customHeight="1">
      <c r="A88" s="38"/>
      <c r="B88" s="39"/>
      <c r="C88" s="204" t="s">
        <v>86</v>
      </c>
      <c r="D88" s="204" t="s">
        <v>120</v>
      </c>
      <c r="E88" s="205" t="s">
        <v>456</v>
      </c>
      <c r="F88" s="206" t="s">
        <v>457</v>
      </c>
      <c r="G88" s="207" t="s">
        <v>450</v>
      </c>
      <c r="H88" s="208">
        <v>1</v>
      </c>
      <c r="I88" s="209"/>
      <c r="J88" s="210">
        <f>ROUND(I88*H88,2)</f>
        <v>0</v>
      </c>
      <c r="K88" s="206" t="s">
        <v>451</v>
      </c>
      <c r="L88" s="44"/>
      <c r="M88" s="211" t="s">
        <v>19</v>
      </c>
      <c r="N88" s="212" t="s">
        <v>47</v>
      </c>
      <c r="O88" s="84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5" t="s">
        <v>452</v>
      </c>
      <c r="AT88" s="215" t="s">
        <v>120</v>
      </c>
      <c r="AU88" s="215" t="s">
        <v>86</v>
      </c>
      <c r="AY88" s="17" t="s">
        <v>118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7" t="s">
        <v>84</v>
      </c>
      <c r="BK88" s="216">
        <f>ROUND(I88*H88,2)</f>
        <v>0</v>
      </c>
      <c r="BL88" s="17" t="s">
        <v>452</v>
      </c>
      <c r="BM88" s="215" t="s">
        <v>458</v>
      </c>
    </row>
    <row r="89" s="2" customFormat="1">
      <c r="A89" s="38"/>
      <c r="B89" s="39"/>
      <c r="C89" s="40"/>
      <c r="D89" s="217" t="s">
        <v>127</v>
      </c>
      <c r="E89" s="40"/>
      <c r="F89" s="218" t="s">
        <v>459</v>
      </c>
      <c r="G89" s="40"/>
      <c r="H89" s="40"/>
      <c r="I89" s="219"/>
      <c r="J89" s="40"/>
      <c r="K89" s="40"/>
      <c r="L89" s="44"/>
      <c r="M89" s="220"/>
      <c r="N89" s="221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127</v>
      </c>
      <c r="AU89" s="17" t="s">
        <v>86</v>
      </c>
    </row>
    <row r="90" s="2" customFormat="1">
      <c r="A90" s="38"/>
      <c r="B90" s="39"/>
      <c r="C90" s="40"/>
      <c r="D90" s="224" t="s">
        <v>275</v>
      </c>
      <c r="E90" s="40"/>
      <c r="F90" s="244" t="s">
        <v>460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275</v>
      </c>
      <c r="AU90" s="17" t="s">
        <v>86</v>
      </c>
    </row>
    <row r="91" s="2" customFormat="1" ht="16.5" customHeight="1">
      <c r="A91" s="38"/>
      <c r="B91" s="39"/>
      <c r="C91" s="204" t="s">
        <v>137</v>
      </c>
      <c r="D91" s="204" t="s">
        <v>120</v>
      </c>
      <c r="E91" s="205" t="s">
        <v>461</v>
      </c>
      <c r="F91" s="206" t="s">
        <v>462</v>
      </c>
      <c r="G91" s="207" t="s">
        <v>450</v>
      </c>
      <c r="H91" s="208">
        <v>1</v>
      </c>
      <c r="I91" s="209"/>
      <c r="J91" s="210">
        <f>ROUND(I91*H91,2)</f>
        <v>0</v>
      </c>
      <c r="K91" s="206" t="s">
        <v>451</v>
      </c>
      <c r="L91" s="44"/>
      <c r="M91" s="211" t="s">
        <v>19</v>
      </c>
      <c r="N91" s="212" t="s">
        <v>47</v>
      </c>
      <c r="O91" s="84"/>
      <c r="P91" s="213">
        <f>O91*H91</f>
        <v>0</v>
      </c>
      <c r="Q91" s="213">
        <v>0</v>
      </c>
      <c r="R91" s="213">
        <f>Q91*H91</f>
        <v>0</v>
      </c>
      <c r="S91" s="213">
        <v>0</v>
      </c>
      <c r="T91" s="214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452</v>
      </c>
      <c r="AT91" s="215" t="s">
        <v>120</v>
      </c>
      <c r="AU91" s="215" t="s">
        <v>86</v>
      </c>
      <c r="AY91" s="17" t="s">
        <v>118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84</v>
      </c>
      <c r="BK91" s="216">
        <f>ROUND(I91*H91,2)</f>
        <v>0</v>
      </c>
      <c r="BL91" s="17" t="s">
        <v>452</v>
      </c>
      <c r="BM91" s="215" t="s">
        <v>463</v>
      </c>
    </row>
    <row r="92" s="2" customFormat="1">
      <c r="A92" s="38"/>
      <c r="B92" s="39"/>
      <c r="C92" s="40"/>
      <c r="D92" s="217" t="s">
        <v>127</v>
      </c>
      <c r="E92" s="40"/>
      <c r="F92" s="218" t="s">
        <v>464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127</v>
      </c>
      <c r="AU92" s="17" t="s">
        <v>86</v>
      </c>
    </row>
    <row r="93" s="2" customFormat="1">
      <c r="A93" s="38"/>
      <c r="B93" s="39"/>
      <c r="C93" s="40"/>
      <c r="D93" s="224" t="s">
        <v>275</v>
      </c>
      <c r="E93" s="40"/>
      <c r="F93" s="244" t="s">
        <v>465</v>
      </c>
      <c r="G93" s="40"/>
      <c r="H93" s="40"/>
      <c r="I93" s="219"/>
      <c r="J93" s="40"/>
      <c r="K93" s="40"/>
      <c r="L93" s="44"/>
      <c r="M93" s="220"/>
      <c r="N93" s="221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275</v>
      </c>
      <c r="AU93" s="17" t="s">
        <v>86</v>
      </c>
    </row>
    <row r="94" s="2" customFormat="1" ht="16.5" customHeight="1">
      <c r="A94" s="38"/>
      <c r="B94" s="39"/>
      <c r="C94" s="204" t="s">
        <v>125</v>
      </c>
      <c r="D94" s="204" t="s">
        <v>120</v>
      </c>
      <c r="E94" s="205" t="s">
        <v>466</v>
      </c>
      <c r="F94" s="206" t="s">
        <v>467</v>
      </c>
      <c r="G94" s="207" t="s">
        <v>450</v>
      </c>
      <c r="H94" s="208">
        <v>1</v>
      </c>
      <c r="I94" s="209"/>
      <c r="J94" s="210">
        <f>ROUND(I94*H94,2)</f>
        <v>0</v>
      </c>
      <c r="K94" s="206" t="s">
        <v>451</v>
      </c>
      <c r="L94" s="44"/>
      <c r="M94" s="211" t="s">
        <v>19</v>
      </c>
      <c r="N94" s="212" t="s">
        <v>47</v>
      </c>
      <c r="O94" s="84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452</v>
      </c>
      <c r="AT94" s="215" t="s">
        <v>120</v>
      </c>
      <c r="AU94" s="215" t="s">
        <v>86</v>
      </c>
      <c r="AY94" s="17" t="s">
        <v>118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84</v>
      </c>
      <c r="BK94" s="216">
        <f>ROUND(I94*H94,2)</f>
        <v>0</v>
      </c>
      <c r="BL94" s="17" t="s">
        <v>452</v>
      </c>
      <c r="BM94" s="215" t="s">
        <v>468</v>
      </c>
    </row>
    <row r="95" s="2" customFormat="1">
      <c r="A95" s="38"/>
      <c r="B95" s="39"/>
      <c r="C95" s="40"/>
      <c r="D95" s="217" t="s">
        <v>127</v>
      </c>
      <c r="E95" s="40"/>
      <c r="F95" s="218" t="s">
        <v>469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127</v>
      </c>
      <c r="AU95" s="17" t="s">
        <v>86</v>
      </c>
    </row>
    <row r="96" s="12" customFormat="1" ht="22.8" customHeight="1">
      <c r="A96" s="12"/>
      <c r="B96" s="188"/>
      <c r="C96" s="189"/>
      <c r="D96" s="190" t="s">
        <v>75</v>
      </c>
      <c r="E96" s="202" t="s">
        <v>470</v>
      </c>
      <c r="F96" s="202" t="s">
        <v>471</v>
      </c>
      <c r="G96" s="189"/>
      <c r="H96" s="189"/>
      <c r="I96" s="192"/>
      <c r="J96" s="203">
        <f>BK96</f>
        <v>0</v>
      </c>
      <c r="K96" s="189"/>
      <c r="L96" s="194"/>
      <c r="M96" s="195"/>
      <c r="N96" s="196"/>
      <c r="O96" s="196"/>
      <c r="P96" s="197">
        <f>SUM(P97:P101)</f>
        <v>0</v>
      </c>
      <c r="Q96" s="196"/>
      <c r="R96" s="197">
        <f>SUM(R97:R101)</f>
        <v>0</v>
      </c>
      <c r="S96" s="196"/>
      <c r="T96" s="198">
        <f>SUM(T97:T101)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9" t="s">
        <v>148</v>
      </c>
      <c r="AT96" s="200" t="s">
        <v>75</v>
      </c>
      <c r="AU96" s="200" t="s">
        <v>84</v>
      </c>
      <c r="AY96" s="199" t="s">
        <v>118</v>
      </c>
      <c r="BK96" s="201">
        <f>SUM(BK97:BK101)</f>
        <v>0</v>
      </c>
    </row>
    <row r="97" s="2" customFormat="1" ht="16.5" customHeight="1">
      <c r="A97" s="38"/>
      <c r="B97" s="39"/>
      <c r="C97" s="204" t="s">
        <v>148</v>
      </c>
      <c r="D97" s="204" t="s">
        <v>120</v>
      </c>
      <c r="E97" s="205" t="s">
        <v>472</v>
      </c>
      <c r="F97" s="206" t="s">
        <v>471</v>
      </c>
      <c r="G97" s="207" t="s">
        <v>450</v>
      </c>
      <c r="H97" s="208">
        <v>1</v>
      </c>
      <c r="I97" s="209"/>
      <c r="J97" s="210">
        <f>ROUND(I97*H97,2)</f>
        <v>0</v>
      </c>
      <c r="K97" s="206" t="s">
        <v>451</v>
      </c>
      <c r="L97" s="44"/>
      <c r="M97" s="211" t="s">
        <v>19</v>
      </c>
      <c r="N97" s="212" t="s">
        <v>47</v>
      </c>
      <c r="O97" s="84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452</v>
      </c>
      <c r="AT97" s="215" t="s">
        <v>120</v>
      </c>
      <c r="AU97" s="215" t="s">
        <v>86</v>
      </c>
      <c r="AY97" s="17" t="s">
        <v>118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84</v>
      </c>
      <c r="BK97" s="216">
        <f>ROUND(I97*H97,2)</f>
        <v>0</v>
      </c>
      <c r="BL97" s="17" t="s">
        <v>452</v>
      </c>
      <c r="BM97" s="215" t="s">
        <v>473</v>
      </c>
    </row>
    <row r="98" s="2" customFormat="1">
      <c r="A98" s="38"/>
      <c r="B98" s="39"/>
      <c r="C98" s="40"/>
      <c r="D98" s="217" t="s">
        <v>127</v>
      </c>
      <c r="E98" s="40"/>
      <c r="F98" s="218" t="s">
        <v>474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127</v>
      </c>
      <c r="AU98" s="17" t="s">
        <v>86</v>
      </c>
    </row>
    <row r="99" s="2" customFormat="1">
      <c r="A99" s="38"/>
      <c r="B99" s="39"/>
      <c r="C99" s="40"/>
      <c r="D99" s="224" t="s">
        <v>275</v>
      </c>
      <c r="E99" s="40"/>
      <c r="F99" s="244" t="s">
        <v>475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275</v>
      </c>
      <c r="AU99" s="17" t="s">
        <v>86</v>
      </c>
    </row>
    <row r="100" s="2" customFormat="1" ht="16.5" customHeight="1">
      <c r="A100" s="38"/>
      <c r="B100" s="39"/>
      <c r="C100" s="204" t="s">
        <v>155</v>
      </c>
      <c r="D100" s="204" t="s">
        <v>120</v>
      </c>
      <c r="E100" s="205" t="s">
        <v>476</v>
      </c>
      <c r="F100" s="206" t="s">
        <v>477</v>
      </c>
      <c r="G100" s="207" t="s">
        <v>450</v>
      </c>
      <c r="H100" s="208">
        <v>1</v>
      </c>
      <c r="I100" s="209"/>
      <c r="J100" s="210">
        <f>ROUND(I100*H100,2)</f>
        <v>0</v>
      </c>
      <c r="K100" s="206" t="s">
        <v>124</v>
      </c>
      <c r="L100" s="44"/>
      <c r="M100" s="211" t="s">
        <v>19</v>
      </c>
      <c r="N100" s="212" t="s">
        <v>47</v>
      </c>
      <c r="O100" s="84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452</v>
      </c>
      <c r="AT100" s="215" t="s">
        <v>120</v>
      </c>
      <c r="AU100" s="215" t="s">
        <v>86</v>
      </c>
      <c r="AY100" s="17" t="s">
        <v>118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84</v>
      </c>
      <c r="BK100" s="216">
        <f>ROUND(I100*H100,2)</f>
        <v>0</v>
      </c>
      <c r="BL100" s="17" t="s">
        <v>452</v>
      </c>
      <c r="BM100" s="215" t="s">
        <v>478</v>
      </c>
    </row>
    <row r="101" s="2" customFormat="1">
      <c r="A101" s="38"/>
      <c r="B101" s="39"/>
      <c r="C101" s="40"/>
      <c r="D101" s="217" t="s">
        <v>127</v>
      </c>
      <c r="E101" s="40"/>
      <c r="F101" s="218" t="s">
        <v>479</v>
      </c>
      <c r="G101" s="40"/>
      <c r="H101" s="40"/>
      <c r="I101" s="219"/>
      <c r="J101" s="40"/>
      <c r="K101" s="40"/>
      <c r="L101" s="44"/>
      <c r="M101" s="245"/>
      <c r="N101" s="246"/>
      <c r="O101" s="247"/>
      <c r="P101" s="247"/>
      <c r="Q101" s="247"/>
      <c r="R101" s="247"/>
      <c r="S101" s="247"/>
      <c r="T101" s="24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127</v>
      </c>
      <c r="AU101" s="17" t="s">
        <v>86</v>
      </c>
    </row>
    <row r="102" s="2" customFormat="1" ht="6.96" customHeight="1">
      <c r="A102" s="38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44"/>
      <c r="M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</sheetData>
  <sheetProtection sheet="1" autoFilter="0" formatColumns="0" formatRows="0" objects="1" scenarios="1" spinCount="100000" saltValue="eQ7TlpZP5fOBxL25gCn1X+5yWGSxM/mYIYikzw3I3woq/q0OMb8Ts15tGQlFdjHCMvXJvCzHua57sDhFe/Cezg==" hashValue="cS8HI6EDHdr1wRYeFA0ReKOGB9TBdlD4Oqfxld5v27qaMLp0tWzvt5nzkW9taJjW132Call+iWAgy13WDXiHPw==" algorithmName="SHA-512" password="CC35"/>
  <autoFilter ref="C81:K101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4_01/012103000.1"/>
    <hyperlink ref="F89" r:id="rId2" display="https://podminky.urs.cz/item/CS_URS_2024_01/012203000.1"/>
    <hyperlink ref="F92" r:id="rId3" display="https://podminky.urs.cz/item/CS_URS_2024_01/012303000.1"/>
    <hyperlink ref="F95" r:id="rId4" display="https://podminky.urs.cz/item/CS_URS_2024_01/013254000.1"/>
    <hyperlink ref="F98" r:id="rId5" display="https://podminky.urs.cz/item/CS_URS_2024_01/030001000.1"/>
    <hyperlink ref="F101" r:id="rId6" display="https://podminky.urs.cz/item/CS_URS_2024_02/034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49" customWidth="1"/>
    <col min="2" max="2" width="1.667969" style="249" customWidth="1"/>
    <col min="3" max="4" width="5" style="249" customWidth="1"/>
    <col min="5" max="5" width="11.66016" style="249" customWidth="1"/>
    <col min="6" max="6" width="9.160156" style="249" customWidth="1"/>
    <col min="7" max="7" width="5" style="249" customWidth="1"/>
    <col min="8" max="8" width="77.83203" style="249" customWidth="1"/>
    <col min="9" max="10" width="20" style="249" customWidth="1"/>
    <col min="11" max="11" width="1.667969" style="249" customWidth="1"/>
  </cols>
  <sheetData>
    <row r="1" s="1" customFormat="1" ht="37.5" customHeight="1"/>
    <row r="2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="14" customFormat="1" ht="45" customHeight="1">
      <c r="B3" s="253"/>
      <c r="C3" s="254" t="s">
        <v>480</v>
      </c>
      <c r="D3" s="254"/>
      <c r="E3" s="254"/>
      <c r="F3" s="254"/>
      <c r="G3" s="254"/>
      <c r="H3" s="254"/>
      <c r="I3" s="254"/>
      <c r="J3" s="254"/>
      <c r="K3" s="255"/>
    </row>
    <row r="4" s="1" customFormat="1" ht="25.5" customHeight="1">
      <c r="B4" s="256"/>
      <c r="C4" s="257" t="s">
        <v>481</v>
      </c>
      <c r="D4" s="257"/>
      <c r="E4" s="257"/>
      <c r="F4" s="257"/>
      <c r="G4" s="257"/>
      <c r="H4" s="257"/>
      <c r="I4" s="257"/>
      <c r="J4" s="257"/>
      <c r="K4" s="258"/>
    </row>
    <row r="5" s="1" customFormat="1" ht="5.25" customHeight="1">
      <c r="B5" s="256"/>
      <c r="C5" s="259"/>
      <c r="D5" s="259"/>
      <c r="E5" s="259"/>
      <c r="F5" s="259"/>
      <c r="G5" s="259"/>
      <c r="H5" s="259"/>
      <c r="I5" s="259"/>
      <c r="J5" s="259"/>
      <c r="K5" s="258"/>
    </row>
    <row r="6" s="1" customFormat="1" ht="15" customHeight="1">
      <c r="B6" s="256"/>
      <c r="C6" s="260" t="s">
        <v>482</v>
      </c>
      <c r="D6" s="260"/>
      <c r="E6" s="260"/>
      <c r="F6" s="260"/>
      <c r="G6" s="260"/>
      <c r="H6" s="260"/>
      <c r="I6" s="260"/>
      <c r="J6" s="260"/>
      <c r="K6" s="258"/>
    </row>
    <row r="7" s="1" customFormat="1" ht="15" customHeight="1">
      <c r="B7" s="261"/>
      <c r="C7" s="260" t="s">
        <v>483</v>
      </c>
      <c r="D7" s="260"/>
      <c r="E7" s="260"/>
      <c r="F7" s="260"/>
      <c r="G7" s="260"/>
      <c r="H7" s="260"/>
      <c r="I7" s="260"/>
      <c r="J7" s="260"/>
      <c r="K7" s="258"/>
    </row>
    <row r="8" s="1" customFormat="1" ht="12.75" customHeight="1">
      <c r="B8" s="261"/>
      <c r="C8" s="260"/>
      <c r="D8" s="260"/>
      <c r="E8" s="260"/>
      <c r="F8" s="260"/>
      <c r="G8" s="260"/>
      <c r="H8" s="260"/>
      <c r="I8" s="260"/>
      <c r="J8" s="260"/>
      <c r="K8" s="258"/>
    </row>
    <row r="9" s="1" customFormat="1" ht="15" customHeight="1">
      <c r="B9" s="261"/>
      <c r="C9" s="260" t="s">
        <v>484</v>
      </c>
      <c r="D9" s="260"/>
      <c r="E9" s="260"/>
      <c r="F9" s="260"/>
      <c r="G9" s="260"/>
      <c r="H9" s="260"/>
      <c r="I9" s="260"/>
      <c r="J9" s="260"/>
      <c r="K9" s="258"/>
    </row>
    <row r="10" s="1" customFormat="1" ht="15" customHeight="1">
      <c r="B10" s="261"/>
      <c r="C10" s="260"/>
      <c r="D10" s="260" t="s">
        <v>485</v>
      </c>
      <c r="E10" s="260"/>
      <c r="F10" s="260"/>
      <c r="G10" s="260"/>
      <c r="H10" s="260"/>
      <c r="I10" s="260"/>
      <c r="J10" s="260"/>
      <c r="K10" s="258"/>
    </row>
    <row r="11" s="1" customFormat="1" ht="15" customHeight="1">
      <c r="B11" s="261"/>
      <c r="C11" s="262"/>
      <c r="D11" s="260" t="s">
        <v>486</v>
      </c>
      <c r="E11" s="260"/>
      <c r="F11" s="260"/>
      <c r="G11" s="260"/>
      <c r="H11" s="260"/>
      <c r="I11" s="260"/>
      <c r="J11" s="260"/>
      <c r="K11" s="258"/>
    </row>
    <row r="12" s="1" customFormat="1" ht="15" customHeight="1">
      <c r="B12" s="261"/>
      <c r="C12" s="262"/>
      <c r="D12" s="260"/>
      <c r="E12" s="260"/>
      <c r="F12" s="260"/>
      <c r="G12" s="260"/>
      <c r="H12" s="260"/>
      <c r="I12" s="260"/>
      <c r="J12" s="260"/>
      <c r="K12" s="258"/>
    </row>
    <row r="13" s="1" customFormat="1" ht="15" customHeight="1">
      <c r="B13" s="261"/>
      <c r="C13" s="262"/>
      <c r="D13" s="263" t="s">
        <v>487</v>
      </c>
      <c r="E13" s="260"/>
      <c r="F13" s="260"/>
      <c r="G13" s="260"/>
      <c r="H13" s="260"/>
      <c r="I13" s="260"/>
      <c r="J13" s="260"/>
      <c r="K13" s="258"/>
    </row>
    <row r="14" s="1" customFormat="1" ht="12.75" customHeight="1">
      <c r="B14" s="261"/>
      <c r="C14" s="262"/>
      <c r="D14" s="262"/>
      <c r="E14" s="262"/>
      <c r="F14" s="262"/>
      <c r="G14" s="262"/>
      <c r="H14" s="262"/>
      <c r="I14" s="262"/>
      <c r="J14" s="262"/>
      <c r="K14" s="258"/>
    </row>
    <row r="15" s="1" customFormat="1" ht="15" customHeight="1">
      <c r="B15" s="261"/>
      <c r="C15" s="262"/>
      <c r="D15" s="260" t="s">
        <v>488</v>
      </c>
      <c r="E15" s="260"/>
      <c r="F15" s="260"/>
      <c r="G15" s="260"/>
      <c r="H15" s="260"/>
      <c r="I15" s="260"/>
      <c r="J15" s="260"/>
      <c r="K15" s="258"/>
    </row>
    <row r="16" s="1" customFormat="1" ht="15" customHeight="1">
      <c r="B16" s="261"/>
      <c r="C16" s="262"/>
      <c r="D16" s="260" t="s">
        <v>489</v>
      </c>
      <c r="E16" s="260"/>
      <c r="F16" s="260"/>
      <c r="G16" s="260"/>
      <c r="H16" s="260"/>
      <c r="I16" s="260"/>
      <c r="J16" s="260"/>
      <c r="K16" s="258"/>
    </row>
    <row r="17" s="1" customFormat="1" ht="15" customHeight="1">
      <c r="B17" s="261"/>
      <c r="C17" s="262"/>
      <c r="D17" s="260" t="s">
        <v>490</v>
      </c>
      <c r="E17" s="260"/>
      <c r="F17" s="260"/>
      <c r="G17" s="260"/>
      <c r="H17" s="260"/>
      <c r="I17" s="260"/>
      <c r="J17" s="260"/>
      <c r="K17" s="258"/>
    </row>
    <row r="18" s="1" customFormat="1" ht="15" customHeight="1">
      <c r="B18" s="261"/>
      <c r="C18" s="262"/>
      <c r="D18" s="262"/>
      <c r="E18" s="264" t="s">
        <v>83</v>
      </c>
      <c r="F18" s="260" t="s">
        <v>491</v>
      </c>
      <c r="G18" s="260"/>
      <c r="H18" s="260"/>
      <c r="I18" s="260"/>
      <c r="J18" s="260"/>
      <c r="K18" s="258"/>
    </row>
    <row r="19" s="1" customFormat="1" ht="15" customHeight="1">
      <c r="B19" s="261"/>
      <c r="C19" s="262"/>
      <c r="D19" s="262"/>
      <c r="E19" s="264" t="s">
        <v>492</v>
      </c>
      <c r="F19" s="260" t="s">
        <v>493</v>
      </c>
      <c r="G19" s="260"/>
      <c r="H19" s="260"/>
      <c r="I19" s="260"/>
      <c r="J19" s="260"/>
      <c r="K19" s="258"/>
    </row>
    <row r="20" s="1" customFormat="1" ht="15" customHeight="1">
      <c r="B20" s="261"/>
      <c r="C20" s="262"/>
      <c r="D20" s="262"/>
      <c r="E20" s="264" t="s">
        <v>494</v>
      </c>
      <c r="F20" s="260" t="s">
        <v>495</v>
      </c>
      <c r="G20" s="260"/>
      <c r="H20" s="260"/>
      <c r="I20" s="260"/>
      <c r="J20" s="260"/>
      <c r="K20" s="258"/>
    </row>
    <row r="21" s="1" customFormat="1" ht="15" customHeight="1">
      <c r="B21" s="261"/>
      <c r="C21" s="262"/>
      <c r="D21" s="262"/>
      <c r="E21" s="264" t="s">
        <v>87</v>
      </c>
      <c r="F21" s="260" t="s">
        <v>88</v>
      </c>
      <c r="G21" s="260"/>
      <c r="H21" s="260"/>
      <c r="I21" s="260"/>
      <c r="J21" s="260"/>
      <c r="K21" s="258"/>
    </row>
    <row r="22" s="1" customFormat="1" ht="15" customHeight="1">
      <c r="B22" s="261"/>
      <c r="C22" s="262"/>
      <c r="D22" s="262"/>
      <c r="E22" s="264" t="s">
        <v>496</v>
      </c>
      <c r="F22" s="260" t="s">
        <v>497</v>
      </c>
      <c r="G22" s="260"/>
      <c r="H22" s="260"/>
      <c r="I22" s="260"/>
      <c r="J22" s="260"/>
      <c r="K22" s="258"/>
    </row>
    <row r="23" s="1" customFormat="1" ht="15" customHeight="1">
      <c r="B23" s="261"/>
      <c r="C23" s="262"/>
      <c r="D23" s="262"/>
      <c r="E23" s="264" t="s">
        <v>498</v>
      </c>
      <c r="F23" s="260" t="s">
        <v>499</v>
      </c>
      <c r="G23" s="260"/>
      <c r="H23" s="260"/>
      <c r="I23" s="260"/>
      <c r="J23" s="260"/>
      <c r="K23" s="258"/>
    </row>
    <row r="24" s="1" customFormat="1" ht="12.75" customHeight="1">
      <c r="B24" s="261"/>
      <c r="C24" s="262"/>
      <c r="D24" s="262"/>
      <c r="E24" s="262"/>
      <c r="F24" s="262"/>
      <c r="G24" s="262"/>
      <c r="H24" s="262"/>
      <c r="I24" s="262"/>
      <c r="J24" s="262"/>
      <c r="K24" s="258"/>
    </row>
    <row r="25" s="1" customFormat="1" ht="15" customHeight="1">
      <c r="B25" s="261"/>
      <c r="C25" s="260" t="s">
        <v>500</v>
      </c>
      <c r="D25" s="260"/>
      <c r="E25" s="260"/>
      <c r="F25" s="260"/>
      <c r="G25" s="260"/>
      <c r="H25" s="260"/>
      <c r="I25" s="260"/>
      <c r="J25" s="260"/>
      <c r="K25" s="258"/>
    </row>
    <row r="26" s="1" customFormat="1" ht="15" customHeight="1">
      <c r="B26" s="261"/>
      <c r="C26" s="260" t="s">
        <v>501</v>
      </c>
      <c r="D26" s="260"/>
      <c r="E26" s="260"/>
      <c r="F26" s="260"/>
      <c r="G26" s="260"/>
      <c r="H26" s="260"/>
      <c r="I26" s="260"/>
      <c r="J26" s="260"/>
      <c r="K26" s="258"/>
    </row>
    <row r="27" s="1" customFormat="1" ht="15" customHeight="1">
      <c r="B27" s="261"/>
      <c r="C27" s="260"/>
      <c r="D27" s="260" t="s">
        <v>502</v>
      </c>
      <c r="E27" s="260"/>
      <c r="F27" s="260"/>
      <c r="G27" s="260"/>
      <c r="H27" s="260"/>
      <c r="I27" s="260"/>
      <c r="J27" s="260"/>
      <c r="K27" s="258"/>
    </row>
    <row r="28" s="1" customFormat="1" ht="15" customHeight="1">
      <c r="B28" s="261"/>
      <c r="C28" s="262"/>
      <c r="D28" s="260" t="s">
        <v>503</v>
      </c>
      <c r="E28" s="260"/>
      <c r="F28" s="260"/>
      <c r="G28" s="260"/>
      <c r="H28" s="260"/>
      <c r="I28" s="260"/>
      <c r="J28" s="260"/>
      <c r="K28" s="258"/>
    </row>
    <row r="29" s="1" customFormat="1" ht="12.75" customHeight="1">
      <c r="B29" s="261"/>
      <c r="C29" s="262"/>
      <c r="D29" s="262"/>
      <c r="E29" s="262"/>
      <c r="F29" s="262"/>
      <c r="G29" s="262"/>
      <c r="H29" s="262"/>
      <c r="I29" s="262"/>
      <c r="J29" s="262"/>
      <c r="K29" s="258"/>
    </row>
    <row r="30" s="1" customFormat="1" ht="15" customHeight="1">
      <c r="B30" s="261"/>
      <c r="C30" s="262"/>
      <c r="D30" s="260" t="s">
        <v>504</v>
      </c>
      <c r="E30" s="260"/>
      <c r="F30" s="260"/>
      <c r="G30" s="260"/>
      <c r="H30" s="260"/>
      <c r="I30" s="260"/>
      <c r="J30" s="260"/>
      <c r="K30" s="258"/>
    </row>
    <row r="31" s="1" customFormat="1" ht="15" customHeight="1">
      <c r="B31" s="261"/>
      <c r="C31" s="262"/>
      <c r="D31" s="260" t="s">
        <v>505</v>
      </c>
      <c r="E31" s="260"/>
      <c r="F31" s="260"/>
      <c r="G31" s="260"/>
      <c r="H31" s="260"/>
      <c r="I31" s="260"/>
      <c r="J31" s="260"/>
      <c r="K31" s="258"/>
    </row>
    <row r="32" s="1" customFormat="1" ht="12.75" customHeight="1">
      <c r="B32" s="261"/>
      <c r="C32" s="262"/>
      <c r="D32" s="262"/>
      <c r="E32" s="262"/>
      <c r="F32" s="262"/>
      <c r="G32" s="262"/>
      <c r="H32" s="262"/>
      <c r="I32" s="262"/>
      <c r="J32" s="262"/>
      <c r="K32" s="258"/>
    </row>
    <row r="33" s="1" customFormat="1" ht="15" customHeight="1">
      <c r="B33" s="261"/>
      <c r="C33" s="262"/>
      <c r="D33" s="260" t="s">
        <v>506</v>
      </c>
      <c r="E33" s="260"/>
      <c r="F33" s="260"/>
      <c r="G33" s="260"/>
      <c r="H33" s="260"/>
      <c r="I33" s="260"/>
      <c r="J33" s="260"/>
      <c r="K33" s="258"/>
    </row>
    <row r="34" s="1" customFormat="1" ht="15" customHeight="1">
      <c r="B34" s="261"/>
      <c r="C34" s="262"/>
      <c r="D34" s="260" t="s">
        <v>507</v>
      </c>
      <c r="E34" s="260"/>
      <c r="F34" s="260"/>
      <c r="G34" s="260"/>
      <c r="H34" s="260"/>
      <c r="I34" s="260"/>
      <c r="J34" s="260"/>
      <c r="K34" s="258"/>
    </row>
    <row r="35" s="1" customFormat="1" ht="15" customHeight="1">
      <c r="B35" s="261"/>
      <c r="C35" s="262"/>
      <c r="D35" s="260" t="s">
        <v>508</v>
      </c>
      <c r="E35" s="260"/>
      <c r="F35" s="260"/>
      <c r="G35" s="260"/>
      <c r="H35" s="260"/>
      <c r="I35" s="260"/>
      <c r="J35" s="260"/>
      <c r="K35" s="258"/>
    </row>
    <row r="36" s="1" customFormat="1" ht="15" customHeight="1">
      <c r="B36" s="261"/>
      <c r="C36" s="262"/>
      <c r="D36" s="260"/>
      <c r="E36" s="263" t="s">
        <v>104</v>
      </c>
      <c r="F36" s="260"/>
      <c r="G36" s="260" t="s">
        <v>509</v>
      </c>
      <c r="H36" s="260"/>
      <c r="I36" s="260"/>
      <c r="J36" s="260"/>
      <c r="K36" s="258"/>
    </row>
    <row r="37" s="1" customFormat="1" ht="30.75" customHeight="1">
      <c r="B37" s="261"/>
      <c r="C37" s="262"/>
      <c r="D37" s="260"/>
      <c r="E37" s="263" t="s">
        <v>510</v>
      </c>
      <c r="F37" s="260"/>
      <c r="G37" s="260" t="s">
        <v>511</v>
      </c>
      <c r="H37" s="260"/>
      <c r="I37" s="260"/>
      <c r="J37" s="260"/>
      <c r="K37" s="258"/>
    </row>
    <row r="38" s="1" customFormat="1" ht="15" customHeight="1">
      <c r="B38" s="261"/>
      <c r="C38" s="262"/>
      <c r="D38" s="260"/>
      <c r="E38" s="263" t="s">
        <v>57</v>
      </c>
      <c r="F38" s="260"/>
      <c r="G38" s="260" t="s">
        <v>512</v>
      </c>
      <c r="H38" s="260"/>
      <c r="I38" s="260"/>
      <c r="J38" s="260"/>
      <c r="K38" s="258"/>
    </row>
    <row r="39" s="1" customFormat="1" ht="15" customHeight="1">
      <c r="B39" s="261"/>
      <c r="C39" s="262"/>
      <c r="D39" s="260"/>
      <c r="E39" s="263" t="s">
        <v>58</v>
      </c>
      <c r="F39" s="260"/>
      <c r="G39" s="260" t="s">
        <v>513</v>
      </c>
      <c r="H39" s="260"/>
      <c r="I39" s="260"/>
      <c r="J39" s="260"/>
      <c r="K39" s="258"/>
    </row>
    <row r="40" s="1" customFormat="1" ht="15" customHeight="1">
      <c r="B40" s="261"/>
      <c r="C40" s="262"/>
      <c r="D40" s="260"/>
      <c r="E40" s="263" t="s">
        <v>105</v>
      </c>
      <c r="F40" s="260"/>
      <c r="G40" s="260" t="s">
        <v>514</v>
      </c>
      <c r="H40" s="260"/>
      <c r="I40" s="260"/>
      <c r="J40" s="260"/>
      <c r="K40" s="258"/>
    </row>
    <row r="41" s="1" customFormat="1" ht="15" customHeight="1">
      <c r="B41" s="261"/>
      <c r="C41" s="262"/>
      <c r="D41" s="260"/>
      <c r="E41" s="263" t="s">
        <v>106</v>
      </c>
      <c r="F41" s="260"/>
      <c r="G41" s="260" t="s">
        <v>515</v>
      </c>
      <c r="H41" s="260"/>
      <c r="I41" s="260"/>
      <c r="J41" s="260"/>
      <c r="K41" s="258"/>
    </row>
    <row r="42" s="1" customFormat="1" ht="15" customHeight="1">
      <c r="B42" s="261"/>
      <c r="C42" s="262"/>
      <c r="D42" s="260"/>
      <c r="E42" s="263" t="s">
        <v>516</v>
      </c>
      <c r="F42" s="260"/>
      <c r="G42" s="260" t="s">
        <v>517</v>
      </c>
      <c r="H42" s="260"/>
      <c r="I42" s="260"/>
      <c r="J42" s="260"/>
      <c r="K42" s="258"/>
    </row>
    <row r="43" s="1" customFormat="1" ht="15" customHeight="1">
      <c r="B43" s="261"/>
      <c r="C43" s="262"/>
      <c r="D43" s="260"/>
      <c r="E43" s="263"/>
      <c r="F43" s="260"/>
      <c r="G43" s="260" t="s">
        <v>518</v>
      </c>
      <c r="H43" s="260"/>
      <c r="I43" s="260"/>
      <c r="J43" s="260"/>
      <c r="K43" s="258"/>
    </row>
    <row r="44" s="1" customFormat="1" ht="15" customHeight="1">
      <c r="B44" s="261"/>
      <c r="C44" s="262"/>
      <c r="D44" s="260"/>
      <c r="E44" s="263" t="s">
        <v>519</v>
      </c>
      <c r="F44" s="260"/>
      <c r="G44" s="260" t="s">
        <v>520</v>
      </c>
      <c r="H44" s="260"/>
      <c r="I44" s="260"/>
      <c r="J44" s="260"/>
      <c r="K44" s="258"/>
    </row>
    <row r="45" s="1" customFormat="1" ht="15" customHeight="1">
      <c r="B45" s="261"/>
      <c r="C45" s="262"/>
      <c r="D45" s="260"/>
      <c r="E45" s="263" t="s">
        <v>108</v>
      </c>
      <c r="F45" s="260"/>
      <c r="G45" s="260" t="s">
        <v>521</v>
      </c>
      <c r="H45" s="260"/>
      <c r="I45" s="260"/>
      <c r="J45" s="260"/>
      <c r="K45" s="258"/>
    </row>
    <row r="46" s="1" customFormat="1" ht="12.75" customHeight="1">
      <c r="B46" s="261"/>
      <c r="C46" s="262"/>
      <c r="D46" s="260"/>
      <c r="E46" s="260"/>
      <c r="F46" s="260"/>
      <c r="G46" s="260"/>
      <c r="H46" s="260"/>
      <c r="I46" s="260"/>
      <c r="J46" s="260"/>
      <c r="K46" s="258"/>
    </row>
    <row r="47" s="1" customFormat="1" ht="15" customHeight="1">
      <c r="B47" s="261"/>
      <c r="C47" s="262"/>
      <c r="D47" s="260" t="s">
        <v>522</v>
      </c>
      <c r="E47" s="260"/>
      <c r="F47" s="260"/>
      <c r="G47" s="260"/>
      <c r="H47" s="260"/>
      <c r="I47" s="260"/>
      <c r="J47" s="260"/>
      <c r="K47" s="258"/>
    </row>
    <row r="48" s="1" customFormat="1" ht="15" customHeight="1">
      <c r="B48" s="261"/>
      <c r="C48" s="262"/>
      <c r="D48" s="262"/>
      <c r="E48" s="260" t="s">
        <v>523</v>
      </c>
      <c r="F48" s="260"/>
      <c r="G48" s="260"/>
      <c r="H48" s="260"/>
      <c r="I48" s="260"/>
      <c r="J48" s="260"/>
      <c r="K48" s="258"/>
    </row>
    <row r="49" s="1" customFormat="1" ht="15" customHeight="1">
      <c r="B49" s="261"/>
      <c r="C49" s="262"/>
      <c r="D49" s="262"/>
      <c r="E49" s="260" t="s">
        <v>524</v>
      </c>
      <c r="F49" s="260"/>
      <c r="G49" s="260"/>
      <c r="H49" s="260"/>
      <c r="I49" s="260"/>
      <c r="J49" s="260"/>
      <c r="K49" s="258"/>
    </row>
    <row r="50" s="1" customFormat="1" ht="15" customHeight="1">
      <c r="B50" s="261"/>
      <c r="C50" s="262"/>
      <c r="D50" s="262"/>
      <c r="E50" s="260" t="s">
        <v>525</v>
      </c>
      <c r="F50" s="260"/>
      <c r="G50" s="260"/>
      <c r="H50" s="260"/>
      <c r="I50" s="260"/>
      <c r="J50" s="260"/>
      <c r="K50" s="258"/>
    </row>
    <row r="51" s="1" customFormat="1" ht="15" customHeight="1">
      <c r="B51" s="261"/>
      <c r="C51" s="262"/>
      <c r="D51" s="260" t="s">
        <v>526</v>
      </c>
      <c r="E51" s="260"/>
      <c r="F51" s="260"/>
      <c r="G51" s="260"/>
      <c r="H51" s="260"/>
      <c r="I51" s="260"/>
      <c r="J51" s="260"/>
      <c r="K51" s="258"/>
    </row>
    <row r="52" s="1" customFormat="1" ht="25.5" customHeight="1">
      <c r="B52" s="256"/>
      <c r="C52" s="257" t="s">
        <v>527</v>
      </c>
      <c r="D52" s="257"/>
      <c r="E52" s="257"/>
      <c r="F52" s="257"/>
      <c r="G52" s="257"/>
      <c r="H52" s="257"/>
      <c r="I52" s="257"/>
      <c r="J52" s="257"/>
      <c r="K52" s="258"/>
    </row>
    <row r="53" s="1" customFormat="1" ht="5.25" customHeight="1">
      <c r="B53" s="256"/>
      <c r="C53" s="259"/>
      <c r="D53" s="259"/>
      <c r="E53" s="259"/>
      <c r="F53" s="259"/>
      <c r="G53" s="259"/>
      <c r="H53" s="259"/>
      <c r="I53" s="259"/>
      <c r="J53" s="259"/>
      <c r="K53" s="258"/>
    </row>
    <row r="54" s="1" customFormat="1" ht="15" customHeight="1">
      <c r="B54" s="256"/>
      <c r="C54" s="260" t="s">
        <v>528</v>
      </c>
      <c r="D54" s="260"/>
      <c r="E54" s="260"/>
      <c r="F54" s="260"/>
      <c r="G54" s="260"/>
      <c r="H54" s="260"/>
      <c r="I54" s="260"/>
      <c r="J54" s="260"/>
      <c r="K54" s="258"/>
    </row>
    <row r="55" s="1" customFormat="1" ht="15" customHeight="1">
      <c r="B55" s="256"/>
      <c r="C55" s="260" t="s">
        <v>529</v>
      </c>
      <c r="D55" s="260"/>
      <c r="E55" s="260"/>
      <c r="F55" s="260"/>
      <c r="G55" s="260"/>
      <c r="H55" s="260"/>
      <c r="I55" s="260"/>
      <c r="J55" s="260"/>
      <c r="K55" s="258"/>
    </row>
    <row r="56" s="1" customFormat="1" ht="12.75" customHeight="1">
      <c r="B56" s="256"/>
      <c r="C56" s="260"/>
      <c r="D56" s="260"/>
      <c r="E56" s="260"/>
      <c r="F56" s="260"/>
      <c r="G56" s="260"/>
      <c r="H56" s="260"/>
      <c r="I56" s="260"/>
      <c r="J56" s="260"/>
      <c r="K56" s="258"/>
    </row>
    <row r="57" s="1" customFormat="1" ht="15" customHeight="1">
      <c r="B57" s="256"/>
      <c r="C57" s="260" t="s">
        <v>530</v>
      </c>
      <c r="D57" s="260"/>
      <c r="E57" s="260"/>
      <c r="F57" s="260"/>
      <c r="G57" s="260"/>
      <c r="H57" s="260"/>
      <c r="I57" s="260"/>
      <c r="J57" s="260"/>
      <c r="K57" s="258"/>
    </row>
    <row r="58" s="1" customFormat="1" ht="15" customHeight="1">
      <c r="B58" s="256"/>
      <c r="C58" s="262"/>
      <c r="D58" s="260" t="s">
        <v>531</v>
      </c>
      <c r="E58" s="260"/>
      <c r="F58" s="260"/>
      <c r="G58" s="260"/>
      <c r="H58" s="260"/>
      <c r="I58" s="260"/>
      <c r="J58" s="260"/>
      <c r="K58" s="258"/>
    </row>
    <row r="59" s="1" customFormat="1" ht="15" customHeight="1">
      <c r="B59" s="256"/>
      <c r="C59" s="262"/>
      <c r="D59" s="260" t="s">
        <v>532</v>
      </c>
      <c r="E59" s="260"/>
      <c r="F59" s="260"/>
      <c r="G59" s="260"/>
      <c r="H59" s="260"/>
      <c r="I59" s="260"/>
      <c r="J59" s="260"/>
      <c r="K59" s="258"/>
    </row>
    <row r="60" s="1" customFormat="1" ht="15" customHeight="1">
      <c r="B60" s="256"/>
      <c r="C60" s="262"/>
      <c r="D60" s="260" t="s">
        <v>533</v>
      </c>
      <c r="E60" s="260"/>
      <c r="F60" s="260"/>
      <c r="G60" s="260"/>
      <c r="H60" s="260"/>
      <c r="I60" s="260"/>
      <c r="J60" s="260"/>
      <c r="K60" s="258"/>
    </row>
    <row r="61" s="1" customFormat="1" ht="15" customHeight="1">
      <c r="B61" s="256"/>
      <c r="C61" s="262"/>
      <c r="D61" s="260" t="s">
        <v>534</v>
      </c>
      <c r="E61" s="260"/>
      <c r="F61" s="260"/>
      <c r="G61" s="260"/>
      <c r="H61" s="260"/>
      <c r="I61" s="260"/>
      <c r="J61" s="260"/>
      <c r="K61" s="258"/>
    </row>
    <row r="62" s="1" customFormat="1" ht="15" customHeight="1">
      <c r="B62" s="256"/>
      <c r="C62" s="262"/>
      <c r="D62" s="265" t="s">
        <v>535</v>
      </c>
      <c r="E62" s="265"/>
      <c r="F62" s="265"/>
      <c r="G62" s="265"/>
      <c r="H62" s="265"/>
      <c r="I62" s="265"/>
      <c r="J62" s="265"/>
      <c r="K62" s="258"/>
    </row>
    <row r="63" s="1" customFormat="1" ht="15" customHeight="1">
      <c r="B63" s="256"/>
      <c r="C63" s="262"/>
      <c r="D63" s="260" t="s">
        <v>536</v>
      </c>
      <c r="E63" s="260"/>
      <c r="F63" s="260"/>
      <c r="G63" s="260"/>
      <c r="H63" s="260"/>
      <c r="I63" s="260"/>
      <c r="J63" s="260"/>
      <c r="K63" s="258"/>
    </row>
    <row r="64" s="1" customFormat="1" ht="12.75" customHeight="1">
      <c r="B64" s="256"/>
      <c r="C64" s="262"/>
      <c r="D64" s="262"/>
      <c r="E64" s="266"/>
      <c r="F64" s="262"/>
      <c r="G64" s="262"/>
      <c r="H64" s="262"/>
      <c r="I64" s="262"/>
      <c r="J64" s="262"/>
      <c r="K64" s="258"/>
    </row>
    <row r="65" s="1" customFormat="1" ht="15" customHeight="1">
      <c r="B65" s="256"/>
      <c r="C65" s="262"/>
      <c r="D65" s="260" t="s">
        <v>537</v>
      </c>
      <c r="E65" s="260"/>
      <c r="F65" s="260"/>
      <c r="G65" s="260"/>
      <c r="H65" s="260"/>
      <c r="I65" s="260"/>
      <c r="J65" s="260"/>
      <c r="K65" s="258"/>
    </row>
    <row r="66" s="1" customFormat="1" ht="15" customHeight="1">
      <c r="B66" s="256"/>
      <c r="C66" s="262"/>
      <c r="D66" s="265" t="s">
        <v>538</v>
      </c>
      <c r="E66" s="265"/>
      <c r="F66" s="265"/>
      <c r="G66" s="265"/>
      <c r="H66" s="265"/>
      <c r="I66" s="265"/>
      <c r="J66" s="265"/>
      <c r="K66" s="258"/>
    </row>
    <row r="67" s="1" customFormat="1" ht="15" customHeight="1">
      <c r="B67" s="256"/>
      <c r="C67" s="262"/>
      <c r="D67" s="260" t="s">
        <v>539</v>
      </c>
      <c r="E67" s="260"/>
      <c r="F67" s="260"/>
      <c r="G67" s="260"/>
      <c r="H67" s="260"/>
      <c r="I67" s="260"/>
      <c r="J67" s="260"/>
      <c r="K67" s="258"/>
    </row>
    <row r="68" s="1" customFormat="1" ht="15" customHeight="1">
      <c r="B68" s="256"/>
      <c r="C68" s="262"/>
      <c r="D68" s="260" t="s">
        <v>540</v>
      </c>
      <c r="E68" s="260"/>
      <c r="F68" s="260"/>
      <c r="G68" s="260"/>
      <c r="H68" s="260"/>
      <c r="I68" s="260"/>
      <c r="J68" s="260"/>
      <c r="K68" s="258"/>
    </row>
    <row r="69" s="1" customFormat="1" ht="15" customHeight="1">
      <c r="B69" s="256"/>
      <c r="C69" s="262"/>
      <c r="D69" s="260" t="s">
        <v>541</v>
      </c>
      <c r="E69" s="260"/>
      <c r="F69" s="260"/>
      <c r="G69" s="260"/>
      <c r="H69" s="260"/>
      <c r="I69" s="260"/>
      <c r="J69" s="260"/>
      <c r="K69" s="258"/>
    </row>
    <row r="70" s="1" customFormat="1" ht="15" customHeight="1">
      <c r="B70" s="256"/>
      <c r="C70" s="262"/>
      <c r="D70" s="260" t="s">
        <v>542</v>
      </c>
      <c r="E70" s="260"/>
      <c r="F70" s="260"/>
      <c r="G70" s="260"/>
      <c r="H70" s="260"/>
      <c r="I70" s="260"/>
      <c r="J70" s="260"/>
      <c r="K70" s="258"/>
    </row>
    <row r="71" s="1" customFormat="1" ht="12.75" customHeight="1">
      <c r="B71" s="267"/>
      <c r="C71" s="268"/>
      <c r="D71" s="268"/>
      <c r="E71" s="268"/>
      <c r="F71" s="268"/>
      <c r="G71" s="268"/>
      <c r="H71" s="268"/>
      <c r="I71" s="268"/>
      <c r="J71" s="268"/>
      <c r="K71" s="269"/>
    </row>
    <row r="72" s="1" customFormat="1" ht="18.75" customHeight="1">
      <c r="B72" s="270"/>
      <c r="C72" s="270"/>
      <c r="D72" s="270"/>
      <c r="E72" s="270"/>
      <c r="F72" s="270"/>
      <c r="G72" s="270"/>
      <c r="H72" s="270"/>
      <c r="I72" s="270"/>
      <c r="J72" s="270"/>
      <c r="K72" s="271"/>
    </row>
    <row r="73" s="1" customFormat="1" ht="18.75" customHeight="1">
      <c r="B73" s="271"/>
      <c r="C73" s="271"/>
      <c r="D73" s="271"/>
      <c r="E73" s="271"/>
      <c r="F73" s="271"/>
      <c r="G73" s="271"/>
      <c r="H73" s="271"/>
      <c r="I73" s="271"/>
      <c r="J73" s="271"/>
      <c r="K73" s="271"/>
    </row>
    <row r="74" s="1" customFormat="1" ht="7.5" customHeight="1">
      <c r="B74" s="272"/>
      <c r="C74" s="273"/>
      <c r="D74" s="273"/>
      <c r="E74" s="273"/>
      <c r="F74" s="273"/>
      <c r="G74" s="273"/>
      <c r="H74" s="273"/>
      <c r="I74" s="273"/>
      <c r="J74" s="273"/>
      <c r="K74" s="274"/>
    </row>
    <row r="75" s="1" customFormat="1" ht="45" customHeight="1">
      <c r="B75" s="275"/>
      <c r="C75" s="276" t="s">
        <v>543</v>
      </c>
      <c r="D75" s="276"/>
      <c r="E75" s="276"/>
      <c r="F75" s="276"/>
      <c r="G75" s="276"/>
      <c r="H75" s="276"/>
      <c r="I75" s="276"/>
      <c r="J75" s="276"/>
      <c r="K75" s="277"/>
    </row>
    <row r="76" s="1" customFormat="1" ht="17.25" customHeight="1">
      <c r="B76" s="275"/>
      <c r="C76" s="278" t="s">
        <v>544</v>
      </c>
      <c r="D76" s="278"/>
      <c r="E76" s="278"/>
      <c r="F76" s="278" t="s">
        <v>545</v>
      </c>
      <c r="G76" s="279"/>
      <c r="H76" s="278" t="s">
        <v>58</v>
      </c>
      <c r="I76" s="278" t="s">
        <v>61</v>
      </c>
      <c r="J76" s="278" t="s">
        <v>546</v>
      </c>
      <c r="K76" s="277"/>
    </row>
    <row r="77" s="1" customFormat="1" ht="17.25" customHeight="1">
      <c r="B77" s="275"/>
      <c r="C77" s="280" t="s">
        <v>547</v>
      </c>
      <c r="D77" s="280"/>
      <c r="E77" s="280"/>
      <c r="F77" s="281" t="s">
        <v>548</v>
      </c>
      <c r="G77" s="282"/>
      <c r="H77" s="280"/>
      <c r="I77" s="280"/>
      <c r="J77" s="280" t="s">
        <v>549</v>
      </c>
      <c r="K77" s="277"/>
    </row>
    <row r="78" s="1" customFormat="1" ht="5.25" customHeight="1">
      <c r="B78" s="275"/>
      <c r="C78" s="283"/>
      <c r="D78" s="283"/>
      <c r="E78" s="283"/>
      <c r="F78" s="283"/>
      <c r="G78" s="284"/>
      <c r="H78" s="283"/>
      <c r="I78" s="283"/>
      <c r="J78" s="283"/>
      <c r="K78" s="277"/>
    </row>
    <row r="79" s="1" customFormat="1" ht="15" customHeight="1">
      <c r="B79" s="275"/>
      <c r="C79" s="263" t="s">
        <v>57</v>
      </c>
      <c r="D79" s="285"/>
      <c r="E79" s="285"/>
      <c r="F79" s="286" t="s">
        <v>550</v>
      </c>
      <c r="G79" s="287"/>
      <c r="H79" s="263" t="s">
        <v>551</v>
      </c>
      <c r="I79" s="263" t="s">
        <v>552</v>
      </c>
      <c r="J79" s="263">
        <v>20</v>
      </c>
      <c r="K79" s="277"/>
    </row>
    <row r="80" s="1" customFormat="1" ht="15" customHeight="1">
      <c r="B80" s="275"/>
      <c r="C80" s="263" t="s">
        <v>553</v>
      </c>
      <c r="D80" s="263"/>
      <c r="E80" s="263"/>
      <c r="F80" s="286" t="s">
        <v>550</v>
      </c>
      <c r="G80" s="287"/>
      <c r="H80" s="263" t="s">
        <v>554</v>
      </c>
      <c r="I80" s="263" t="s">
        <v>552</v>
      </c>
      <c r="J80" s="263">
        <v>120</v>
      </c>
      <c r="K80" s="277"/>
    </row>
    <row r="81" s="1" customFormat="1" ht="15" customHeight="1">
      <c r="B81" s="288"/>
      <c r="C81" s="263" t="s">
        <v>555</v>
      </c>
      <c r="D81" s="263"/>
      <c r="E81" s="263"/>
      <c r="F81" s="286" t="s">
        <v>556</v>
      </c>
      <c r="G81" s="287"/>
      <c r="H81" s="263" t="s">
        <v>557</v>
      </c>
      <c r="I81" s="263" t="s">
        <v>552</v>
      </c>
      <c r="J81" s="263">
        <v>50</v>
      </c>
      <c r="K81" s="277"/>
    </row>
    <row r="82" s="1" customFormat="1" ht="15" customHeight="1">
      <c r="B82" s="288"/>
      <c r="C82" s="263" t="s">
        <v>558</v>
      </c>
      <c r="D82" s="263"/>
      <c r="E82" s="263"/>
      <c r="F82" s="286" t="s">
        <v>550</v>
      </c>
      <c r="G82" s="287"/>
      <c r="H82" s="263" t="s">
        <v>559</v>
      </c>
      <c r="I82" s="263" t="s">
        <v>560</v>
      </c>
      <c r="J82" s="263"/>
      <c r="K82" s="277"/>
    </row>
    <row r="83" s="1" customFormat="1" ht="15" customHeight="1">
      <c r="B83" s="288"/>
      <c r="C83" s="289" t="s">
        <v>561</v>
      </c>
      <c r="D83" s="289"/>
      <c r="E83" s="289"/>
      <c r="F83" s="290" t="s">
        <v>556</v>
      </c>
      <c r="G83" s="289"/>
      <c r="H83" s="289" t="s">
        <v>562</v>
      </c>
      <c r="I83" s="289" t="s">
        <v>552</v>
      </c>
      <c r="J83" s="289">
        <v>15</v>
      </c>
      <c r="K83" s="277"/>
    </row>
    <row r="84" s="1" customFormat="1" ht="15" customHeight="1">
      <c r="B84" s="288"/>
      <c r="C84" s="289" t="s">
        <v>563</v>
      </c>
      <c r="D84" s="289"/>
      <c r="E84" s="289"/>
      <c r="F84" s="290" t="s">
        <v>556</v>
      </c>
      <c r="G84" s="289"/>
      <c r="H84" s="289" t="s">
        <v>564</v>
      </c>
      <c r="I84" s="289" t="s">
        <v>552</v>
      </c>
      <c r="J84" s="289">
        <v>15</v>
      </c>
      <c r="K84" s="277"/>
    </row>
    <row r="85" s="1" customFormat="1" ht="15" customHeight="1">
      <c r="B85" s="288"/>
      <c r="C85" s="289" t="s">
        <v>565</v>
      </c>
      <c r="D85" s="289"/>
      <c r="E85" s="289"/>
      <c r="F85" s="290" t="s">
        <v>556</v>
      </c>
      <c r="G85" s="289"/>
      <c r="H85" s="289" t="s">
        <v>566</v>
      </c>
      <c r="I85" s="289" t="s">
        <v>552</v>
      </c>
      <c r="J85" s="289">
        <v>20</v>
      </c>
      <c r="K85" s="277"/>
    </row>
    <row r="86" s="1" customFormat="1" ht="15" customHeight="1">
      <c r="B86" s="288"/>
      <c r="C86" s="289" t="s">
        <v>567</v>
      </c>
      <c r="D86" s="289"/>
      <c r="E86" s="289"/>
      <c r="F86" s="290" t="s">
        <v>556</v>
      </c>
      <c r="G86" s="289"/>
      <c r="H86" s="289" t="s">
        <v>568</v>
      </c>
      <c r="I86" s="289" t="s">
        <v>552</v>
      </c>
      <c r="J86" s="289">
        <v>20</v>
      </c>
      <c r="K86" s="277"/>
    </row>
    <row r="87" s="1" customFormat="1" ht="15" customHeight="1">
      <c r="B87" s="288"/>
      <c r="C87" s="263" t="s">
        <v>569</v>
      </c>
      <c r="D87" s="263"/>
      <c r="E87" s="263"/>
      <c r="F87" s="286" t="s">
        <v>556</v>
      </c>
      <c r="G87" s="287"/>
      <c r="H87" s="263" t="s">
        <v>570</v>
      </c>
      <c r="I87" s="263" t="s">
        <v>552</v>
      </c>
      <c r="J87" s="263">
        <v>50</v>
      </c>
      <c r="K87" s="277"/>
    </row>
    <row r="88" s="1" customFormat="1" ht="15" customHeight="1">
      <c r="B88" s="288"/>
      <c r="C88" s="263" t="s">
        <v>571</v>
      </c>
      <c r="D88" s="263"/>
      <c r="E88" s="263"/>
      <c r="F88" s="286" t="s">
        <v>556</v>
      </c>
      <c r="G88" s="287"/>
      <c r="H88" s="263" t="s">
        <v>572</v>
      </c>
      <c r="I88" s="263" t="s">
        <v>552</v>
      </c>
      <c r="J88" s="263">
        <v>20</v>
      </c>
      <c r="K88" s="277"/>
    </row>
    <row r="89" s="1" customFormat="1" ht="15" customHeight="1">
      <c r="B89" s="288"/>
      <c r="C89" s="263" t="s">
        <v>573</v>
      </c>
      <c r="D89" s="263"/>
      <c r="E89" s="263"/>
      <c r="F89" s="286" t="s">
        <v>556</v>
      </c>
      <c r="G89" s="287"/>
      <c r="H89" s="263" t="s">
        <v>574</v>
      </c>
      <c r="I89" s="263" t="s">
        <v>552</v>
      </c>
      <c r="J89" s="263">
        <v>20</v>
      </c>
      <c r="K89" s="277"/>
    </row>
    <row r="90" s="1" customFormat="1" ht="15" customHeight="1">
      <c r="B90" s="288"/>
      <c r="C90" s="263" t="s">
        <v>575</v>
      </c>
      <c r="D90" s="263"/>
      <c r="E90" s="263"/>
      <c r="F90" s="286" t="s">
        <v>556</v>
      </c>
      <c r="G90" s="287"/>
      <c r="H90" s="263" t="s">
        <v>576</v>
      </c>
      <c r="I90" s="263" t="s">
        <v>552</v>
      </c>
      <c r="J90" s="263">
        <v>50</v>
      </c>
      <c r="K90" s="277"/>
    </row>
    <row r="91" s="1" customFormat="1" ht="15" customHeight="1">
      <c r="B91" s="288"/>
      <c r="C91" s="263" t="s">
        <v>577</v>
      </c>
      <c r="D91" s="263"/>
      <c r="E91" s="263"/>
      <c r="F91" s="286" t="s">
        <v>556</v>
      </c>
      <c r="G91" s="287"/>
      <c r="H91" s="263" t="s">
        <v>577</v>
      </c>
      <c r="I91" s="263" t="s">
        <v>552</v>
      </c>
      <c r="J91" s="263">
        <v>50</v>
      </c>
      <c r="K91" s="277"/>
    </row>
    <row r="92" s="1" customFormat="1" ht="15" customHeight="1">
      <c r="B92" s="288"/>
      <c r="C92" s="263" t="s">
        <v>578</v>
      </c>
      <c r="D92" s="263"/>
      <c r="E92" s="263"/>
      <c r="F92" s="286" t="s">
        <v>556</v>
      </c>
      <c r="G92" s="287"/>
      <c r="H92" s="263" t="s">
        <v>579</v>
      </c>
      <c r="I92" s="263" t="s">
        <v>552</v>
      </c>
      <c r="J92" s="263">
        <v>255</v>
      </c>
      <c r="K92" s="277"/>
    </row>
    <row r="93" s="1" customFormat="1" ht="15" customHeight="1">
      <c r="B93" s="288"/>
      <c r="C93" s="263" t="s">
        <v>580</v>
      </c>
      <c r="D93" s="263"/>
      <c r="E93" s="263"/>
      <c r="F93" s="286" t="s">
        <v>550</v>
      </c>
      <c r="G93" s="287"/>
      <c r="H93" s="263" t="s">
        <v>581</v>
      </c>
      <c r="I93" s="263" t="s">
        <v>582</v>
      </c>
      <c r="J93" s="263"/>
      <c r="K93" s="277"/>
    </row>
    <row r="94" s="1" customFormat="1" ht="15" customHeight="1">
      <c r="B94" s="288"/>
      <c r="C94" s="263" t="s">
        <v>583</v>
      </c>
      <c r="D94" s="263"/>
      <c r="E94" s="263"/>
      <c r="F94" s="286" t="s">
        <v>550</v>
      </c>
      <c r="G94" s="287"/>
      <c r="H94" s="263" t="s">
        <v>584</v>
      </c>
      <c r="I94" s="263" t="s">
        <v>585</v>
      </c>
      <c r="J94" s="263"/>
      <c r="K94" s="277"/>
    </row>
    <row r="95" s="1" customFormat="1" ht="15" customHeight="1">
      <c r="B95" s="288"/>
      <c r="C95" s="263" t="s">
        <v>586</v>
      </c>
      <c r="D95" s="263"/>
      <c r="E95" s="263"/>
      <c r="F95" s="286" t="s">
        <v>550</v>
      </c>
      <c r="G95" s="287"/>
      <c r="H95" s="263" t="s">
        <v>586</v>
      </c>
      <c r="I95" s="263" t="s">
        <v>585</v>
      </c>
      <c r="J95" s="263"/>
      <c r="K95" s="277"/>
    </row>
    <row r="96" s="1" customFormat="1" ht="15" customHeight="1">
      <c r="B96" s="288"/>
      <c r="C96" s="263" t="s">
        <v>42</v>
      </c>
      <c r="D96" s="263"/>
      <c r="E96" s="263"/>
      <c r="F96" s="286" t="s">
        <v>550</v>
      </c>
      <c r="G96" s="287"/>
      <c r="H96" s="263" t="s">
        <v>587</v>
      </c>
      <c r="I96" s="263" t="s">
        <v>585</v>
      </c>
      <c r="J96" s="263"/>
      <c r="K96" s="277"/>
    </row>
    <row r="97" s="1" customFormat="1" ht="15" customHeight="1">
      <c r="B97" s="288"/>
      <c r="C97" s="263" t="s">
        <v>52</v>
      </c>
      <c r="D97" s="263"/>
      <c r="E97" s="263"/>
      <c r="F97" s="286" t="s">
        <v>550</v>
      </c>
      <c r="G97" s="287"/>
      <c r="H97" s="263" t="s">
        <v>588</v>
      </c>
      <c r="I97" s="263" t="s">
        <v>585</v>
      </c>
      <c r="J97" s="263"/>
      <c r="K97" s="277"/>
    </row>
    <row r="98" s="1" customFormat="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="1" customFormat="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="1" customFormat="1" ht="18.75" customHeight="1"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</row>
    <row r="101" s="1" customFormat="1" ht="7.5" customHeight="1">
      <c r="B101" s="272"/>
      <c r="C101" s="273"/>
      <c r="D101" s="273"/>
      <c r="E101" s="273"/>
      <c r="F101" s="273"/>
      <c r="G101" s="273"/>
      <c r="H101" s="273"/>
      <c r="I101" s="273"/>
      <c r="J101" s="273"/>
      <c r="K101" s="274"/>
    </row>
    <row r="102" s="1" customFormat="1" ht="45" customHeight="1">
      <c r="B102" s="275"/>
      <c r="C102" s="276" t="s">
        <v>589</v>
      </c>
      <c r="D102" s="276"/>
      <c r="E102" s="276"/>
      <c r="F102" s="276"/>
      <c r="G102" s="276"/>
      <c r="H102" s="276"/>
      <c r="I102" s="276"/>
      <c r="J102" s="276"/>
      <c r="K102" s="277"/>
    </row>
    <row r="103" s="1" customFormat="1" ht="17.25" customHeight="1">
      <c r="B103" s="275"/>
      <c r="C103" s="278" t="s">
        <v>544</v>
      </c>
      <c r="D103" s="278"/>
      <c r="E103" s="278"/>
      <c r="F103" s="278" t="s">
        <v>545</v>
      </c>
      <c r="G103" s="279"/>
      <c r="H103" s="278" t="s">
        <v>58</v>
      </c>
      <c r="I103" s="278" t="s">
        <v>61</v>
      </c>
      <c r="J103" s="278" t="s">
        <v>546</v>
      </c>
      <c r="K103" s="277"/>
    </row>
    <row r="104" s="1" customFormat="1" ht="17.25" customHeight="1">
      <c r="B104" s="275"/>
      <c r="C104" s="280" t="s">
        <v>547</v>
      </c>
      <c r="D104" s="280"/>
      <c r="E104" s="280"/>
      <c r="F104" s="281" t="s">
        <v>548</v>
      </c>
      <c r="G104" s="282"/>
      <c r="H104" s="280"/>
      <c r="I104" s="280"/>
      <c r="J104" s="280" t="s">
        <v>549</v>
      </c>
      <c r="K104" s="277"/>
    </row>
    <row r="105" s="1" customFormat="1" ht="5.25" customHeight="1">
      <c r="B105" s="275"/>
      <c r="C105" s="278"/>
      <c r="D105" s="278"/>
      <c r="E105" s="278"/>
      <c r="F105" s="278"/>
      <c r="G105" s="296"/>
      <c r="H105" s="278"/>
      <c r="I105" s="278"/>
      <c r="J105" s="278"/>
      <c r="K105" s="277"/>
    </row>
    <row r="106" s="1" customFormat="1" ht="15" customHeight="1">
      <c r="B106" s="275"/>
      <c r="C106" s="263" t="s">
        <v>57</v>
      </c>
      <c r="D106" s="285"/>
      <c r="E106" s="285"/>
      <c r="F106" s="286" t="s">
        <v>550</v>
      </c>
      <c r="G106" s="263"/>
      <c r="H106" s="263" t="s">
        <v>590</v>
      </c>
      <c r="I106" s="263" t="s">
        <v>552</v>
      </c>
      <c r="J106" s="263">
        <v>20</v>
      </c>
      <c r="K106" s="277"/>
    </row>
    <row r="107" s="1" customFormat="1" ht="15" customHeight="1">
      <c r="B107" s="275"/>
      <c r="C107" s="263" t="s">
        <v>553</v>
      </c>
      <c r="D107" s="263"/>
      <c r="E107" s="263"/>
      <c r="F107" s="286" t="s">
        <v>550</v>
      </c>
      <c r="G107" s="263"/>
      <c r="H107" s="263" t="s">
        <v>590</v>
      </c>
      <c r="I107" s="263" t="s">
        <v>552</v>
      </c>
      <c r="J107" s="263">
        <v>120</v>
      </c>
      <c r="K107" s="277"/>
    </row>
    <row r="108" s="1" customFormat="1" ht="15" customHeight="1">
      <c r="B108" s="288"/>
      <c r="C108" s="263" t="s">
        <v>555</v>
      </c>
      <c r="D108" s="263"/>
      <c r="E108" s="263"/>
      <c r="F108" s="286" t="s">
        <v>556</v>
      </c>
      <c r="G108" s="263"/>
      <c r="H108" s="263" t="s">
        <v>590</v>
      </c>
      <c r="I108" s="263" t="s">
        <v>552</v>
      </c>
      <c r="J108" s="263">
        <v>50</v>
      </c>
      <c r="K108" s="277"/>
    </row>
    <row r="109" s="1" customFormat="1" ht="15" customHeight="1">
      <c r="B109" s="288"/>
      <c r="C109" s="263" t="s">
        <v>558</v>
      </c>
      <c r="D109" s="263"/>
      <c r="E109" s="263"/>
      <c r="F109" s="286" t="s">
        <v>550</v>
      </c>
      <c r="G109" s="263"/>
      <c r="H109" s="263" t="s">
        <v>590</v>
      </c>
      <c r="I109" s="263" t="s">
        <v>560</v>
      </c>
      <c r="J109" s="263"/>
      <c r="K109" s="277"/>
    </row>
    <row r="110" s="1" customFormat="1" ht="15" customHeight="1">
      <c r="B110" s="288"/>
      <c r="C110" s="263" t="s">
        <v>569</v>
      </c>
      <c r="D110" s="263"/>
      <c r="E110" s="263"/>
      <c r="F110" s="286" t="s">
        <v>556</v>
      </c>
      <c r="G110" s="263"/>
      <c r="H110" s="263" t="s">
        <v>590</v>
      </c>
      <c r="I110" s="263" t="s">
        <v>552</v>
      </c>
      <c r="J110" s="263">
        <v>50</v>
      </c>
      <c r="K110" s="277"/>
    </row>
    <row r="111" s="1" customFormat="1" ht="15" customHeight="1">
      <c r="B111" s="288"/>
      <c r="C111" s="263" t="s">
        <v>577</v>
      </c>
      <c r="D111" s="263"/>
      <c r="E111" s="263"/>
      <c r="F111" s="286" t="s">
        <v>556</v>
      </c>
      <c r="G111" s="263"/>
      <c r="H111" s="263" t="s">
        <v>590</v>
      </c>
      <c r="I111" s="263" t="s">
        <v>552</v>
      </c>
      <c r="J111" s="263">
        <v>50</v>
      </c>
      <c r="K111" s="277"/>
    </row>
    <row r="112" s="1" customFormat="1" ht="15" customHeight="1">
      <c r="B112" s="288"/>
      <c r="C112" s="263" t="s">
        <v>575</v>
      </c>
      <c r="D112" s="263"/>
      <c r="E112" s="263"/>
      <c r="F112" s="286" t="s">
        <v>556</v>
      </c>
      <c r="G112" s="263"/>
      <c r="H112" s="263" t="s">
        <v>590</v>
      </c>
      <c r="I112" s="263" t="s">
        <v>552</v>
      </c>
      <c r="J112" s="263">
        <v>50</v>
      </c>
      <c r="K112" s="277"/>
    </row>
    <row r="113" s="1" customFormat="1" ht="15" customHeight="1">
      <c r="B113" s="288"/>
      <c r="C113" s="263" t="s">
        <v>57</v>
      </c>
      <c r="D113" s="263"/>
      <c r="E113" s="263"/>
      <c r="F113" s="286" t="s">
        <v>550</v>
      </c>
      <c r="G113" s="263"/>
      <c r="H113" s="263" t="s">
        <v>591</v>
      </c>
      <c r="I113" s="263" t="s">
        <v>552</v>
      </c>
      <c r="J113" s="263">
        <v>20</v>
      </c>
      <c r="K113" s="277"/>
    </row>
    <row r="114" s="1" customFormat="1" ht="15" customHeight="1">
      <c r="B114" s="288"/>
      <c r="C114" s="263" t="s">
        <v>592</v>
      </c>
      <c r="D114" s="263"/>
      <c r="E114" s="263"/>
      <c r="F114" s="286" t="s">
        <v>550</v>
      </c>
      <c r="G114" s="263"/>
      <c r="H114" s="263" t="s">
        <v>593</v>
      </c>
      <c r="I114" s="263" t="s">
        <v>552</v>
      </c>
      <c r="J114" s="263">
        <v>120</v>
      </c>
      <c r="K114" s="277"/>
    </row>
    <row r="115" s="1" customFormat="1" ht="15" customHeight="1">
      <c r="B115" s="288"/>
      <c r="C115" s="263" t="s">
        <v>42</v>
      </c>
      <c r="D115" s="263"/>
      <c r="E115" s="263"/>
      <c r="F115" s="286" t="s">
        <v>550</v>
      </c>
      <c r="G115" s="263"/>
      <c r="H115" s="263" t="s">
        <v>594</v>
      </c>
      <c r="I115" s="263" t="s">
        <v>585</v>
      </c>
      <c r="J115" s="263"/>
      <c r="K115" s="277"/>
    </row>
    <row r="116" s="1" customFormat="1" ht="15" customHeight="1">
      <c r="B116" s="288"/>
      <c r="C116" s="263" t="s">
        <v>52</v>
      </c>
      <c r="D116" s="263"/>
      <c r="E116" s="263"/>
      <c r="F116" s="286" t="s">
        <v>550</v>
      </c>
      <c r="G116" s="263"/>
      <c r="H116" s="263" t="s">
        <v>595</v>
      </c>
      <c r="I116" s="263" t="s">
        <v>585</v>
      </c>
      <c r="J116" s="263"/>
      <c r="K116" s="277"/>
    </row>
    <row r="117" s="1" customFormat="1" ht="15" customHeight="1">
      <c r="B117" s="288"/>
      <c r="C117" s="263" t="s">
        <v>61</v>
      </c>
      <c r="D117" s="263"/>
      <c r="E117" s="263"/>
      <c r="F117" s="286" t="s">
        <v>550</v>
      </c>
      <c r="G117" s="263"/>
      <c r="H117" s="263" t="s">
        <v>596</v>
      </c>
      <c r="I117" s="263" t="s">
        <v>597</v>
      </c>
      <c r="J117" s="263"/>
      <c r="K117" s="277"/>
    </row>
    <row r="118" s="1" customFormat="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="1" customFormat="1" ht="18.75" customHeight="1">
      <c r="B119" s="298"/>
      <c r="C119" s="299"/>
      <c r="D119" s="299"/>
      <c r="E119" s="299"/>
      <c r="F119" s="300"/>
      <c r="G119" s="299"/>
      <c r="H119" s="299"/>
      <c r="I119" s="299"/>
      <c r="J119" s="299"/>
      <c r="K119" s="298"/>
    </row>
    <row r="120" s="1" customFormat="1" ht="18.75" customHeight="1"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</row>
    <row r="121" s="1" customFormat="1" ht="7.5" customHeight="1">
      <c r="B121" s="301"/>
      <c r="C121" s="302"/>
      <c r="D121" s="302"/>
      <c r="E121" s="302"/>
      <c r="F121" s="302"/>
      <c r="G121" s="302"/>
      <c r="H121" s="302"/>
      <c r="I121" s="302"/>
      <c r="J121" s="302"/>
      <c r="K121" s="303"/>
    </row>
    <row r="122" s="1" customFormat="1" ht="45" customHeight="1">
      <c r="B122" s="304"/>
      <c r="C122" s="254" t="s">
        <v>598</v>
      </c>
      <c r="D122" s="254"/>
      <c r="E122" s="254"/>
      <c r="F122" s="254"/>
      <c r="G122" s="254"/>
      <c r="H122" s="254"/>
      <c r="I122" s="254"/>
      <c r="J122" s="254"/>
      <c r="K122" s="305"/>
    </row>
    <row r="123" s="1" customFormat="1" ht="17.25" customHeight="1">
      <c r="B123" s="306"/>
      <c r="C123" s="278" t="s">
        <v>544</v>
      </c>
      <c r="D123" s="278"/>
      <c r="E123" s="278"/>
      <c r="F123" s="278" t="s">
        <v>545</v>
      </c>
      <c r="G123" s="279"/>
      <c r="H123" s="278" t="s">
        <v>58</v>
      </c>
      <c r="I123" s="278" t="s">
        <v>61</v>
      </c>
      <c r="J123" s="278" t="s">
        <v>546</v>
      </c>
      <c r="K123" s="307"/>
    </row>
    <row r="124" s="1" customFormat="1" ht="17.25" customHeight="1">
      <c r="B124" s="306"/>
      <c r="C124" s="280" t="s">
        <v>547</v>
      </c>
      <c r="D124" s="280"/>
      <c r="E124" s="280"/>
      <c r="F124" s="281" t="s">
        <v>548</v>
      </c>
      <c r="G124" s="282"/>
      <c r="H124" s="280"/>
      <c r="I124" s="280"/>
      <c r="J124" s="280" t="s">
        <v>549</v>
      </c>
      <c r="K124" s="307"/>
    </row>
    <row r="125" s="1" customFormat="1" ht="5.25" customHeight="1">
      <c r="B125" s="308"/>
      <c r="C125" s="283"/>
      <c r="D125" s="283"/>
      <c r="E125" s="283"/>
      <c r="F125" s="283"/>
      <c r="G125" s="309"/>
      <c r="H125" s="283"/>
      <c r="I125" s="283"/>
      <c r="J125" s="283"/>
      <c r="K125" s="310"/>
    </row>
    <row r="126" s="1" customFormat="1" ht="15" customHeight="1">
      <c r="B126" s="308"/>
      <c r="C126" s="263" t="s">
        <v>553</v>
      </c>
      <c r="D126" s="285"/>
      <c r="E126" s="285"/>
      <c r="F126" s="286" t="s">
        <v>550</v>
      </c>
      <c r="G126" s="263"/>
      <c r="H126" s="263" t="s">
        <v>590</v>
      </c>
      <c r="I126" s="263" t="s">
        <v>552</v>
      </c>
      <c r="J126" s="263">
        <v>120</v>
      </c>
      <c r="K126" s="311"/>
    </row>
    <row r="127" s="1" customFormat="1" ht="15" customHeight="1">
      <c r="B127" s="308"/>
      <c r="C127" s="263" t="s">
        <v>599</v>
      </c>
      <c r="D127" s="263"/>
      <c r="E127" s="263"/>
      <c r="F127" s="286" t="s">
        <v>550</v>
      </c>
      <c r="G127" s="263"/>
      <c r="H127" s="263" t="s">
        <v>600</v>
      </c>
      <c r="I127" s="263" t="s">
        <v>552</v>
      </c>
      <c r="J127" s="263" t="s">
        <v>601</v>
      </c>
      <c r="K127" s="311"/>
    </row>
    <row r="128" s="1" customFormat="1" ht="15" customHeight="1">
      <c r="B128" s="308"/>
      <c r="C128" s="263" t="s">
        <v>498</v>
      </c>
      <c r="D128" s="263"/>
      <c r="E128" s="263"/>
      <c r="F128" s="286" t="s">
        <v>550</v>
      </c>
      <c r="G128" s="263"/>
      <c r="H128" s="263" t="s">
        <v>602</v>
      </c>
      <c r="I128" s="263" t="s">
        <v>552</v>
      </c>
      <c r="J128" s="263" t="s">
        <v>601</v>
      </c>
      <c r="K128" s="311"/>
    </row>
    <row r="129" s="1" customFormat="1" ht="15" customHeight="1">
      <c r="B129" s="308"/>
      <c r="C129" s="263" t="s">
        <v>561</v>
      </c>
      <c r="D129" s="263"/>
      <c r="E129" s="263"/>
      <c r="F129" s="286" t="s">
        <v>556</v>
      </c>
      <c r="G129" s="263"/>
      <c r="H129" s="263" t="s">
        <v>562</v>
      </c>
      <c r="I129" s="263" t="s">
        <v>552</v>
      </c>
      <c r="J129" s="263">
        <v>15</v>
      </c>
      <c r="K129" s="311"/>
    </row>
    <row r="130" s="1" customFormat="1" ht="15" customHeight="1">
      <c r="B130" s="308"/>
      <c r="C130" s="289" t="s">
        <v>563</v>
      </c>
      <c r="D130" s="289"/>
      <c r="E130" s="289"/>
      <c r="F130" s="290" t="s">
        <v>556</v>
      </c>
      <c r="G130" s="289"/>
      <c r="H130" s="289" t="s">
        <v>564</v>
      </c>
      <c r="I130" s="289" t="s">
        <v>552</v>
      </c>
      <c r="J130" s="289">
        <v>15</v>
      </c>
      <c r="K130" s="311"/>
    </row>
    <row r="131" s="1" customFormat="1" ht="15" customHeight="1">
      <c r="B131" s="308"/>
      <c r="C131" s="289" t="s">
        <v>565</v>
      </c>
      <c r="D131" s="289"/>
      <c r="E131" s="289"/>
      <c r="F131" s="290" t="s">
        <v>556</v>
      </c>
      <c r="G131" s="289"/>
      <c r="H131" s="289" t="s">
        <v>566</v>
      </c>
      <c r="I131" s="289" t="s">
        <v>552</v>
      </c>
      <c r="J131" s="289">
        <v>20</v>
      </c>
      <c r="K131" s="311"/>
    </row>
    <row r="132" s="1" customFormat="1" ht="15" customHeight="1">
      <c r="B132" s="308"/>
      <c r="C132" s="289" t="s">
        <v>567</v>
      </c>
      <c r="D132" s="289"/>
      <c r="E132" s="289"/>
      <c r="F132" s="290" t="s">
        <v>556</v>
      </c>
      <c r="G132" s="289"/>
      <c r="H132" s="289" t="s">
        <v>568</v>
      </c>
      <c r="I132" s="289" t="s">
        <v>552</v>
      </c>
      <c r="J132" s="289">
        <v>20</v>
      </c>
      <c r="K132" s="311"/>
    </row>
    <row r="133" s="1" customFormat="1" ht="15" customHeight="1">
      <c r="B133" s="308"/>
      <c r="C133" s="263" t="s">
        <v>555</v>
      </c>
      <c r="D133" s="263"/>
      <c r="E133" s="263"/>
      <c r="F133" s="286" t="s">
        <v>556</v>
      </c>
      <c r="G133" s="263"/>
      <c r="H133" s="263" t="s">
        <v>590</v>
      </c>
      <c r="I133" s="263" t="s">
        <v>552</v>
      </c>
      <c r="J133" s="263">
        <v>50</v>
      </c>
      <c r="K133" s="311"/>
    </row>
    <row r="134" s="1" customFormat="1" ht="15" customHeight="1">
      <c r="B134" s="308"/>
      <c r="C134" s="263" t="s">
        <v>569</v>
      </c>
      <c r="D134" s="263"/>
      <c r="E134" s="263"/>
      <c r="F134" s="286" t="s">
        <v>556</v>
      </c>
      <c r="G134" s="263"/>
      <c r="H134" s="263" t="s">
        <v>590</v>
      </c>
      <c r="I134" s="263" t="s">
        <v>552</v>
      </c>
      <c r="J134" s="263">
        <v>50</v>
      </c>
      <c r="K134" s="311"/>
    </row>
    <row r="135" s="1" customFormat="1" ht="15" customHeight="1">
      <c r="B135" s="308"/>
      <c r="C135" s="263" t="s">
        <v>575</v>
      </c>
      <c r="D135" s="263"/>
      <c r="E135" s="263"/>
      <c r="F135" s="286" t="s">
        <v>556</v>
      </c>
      <c r="G135" s="263"/>
      <c r="H135" s="263" t="s">
        <v>590</v>
      </c>
      <c r="I135" s="263" t="s">
        <v>552</v>
      </c>
      <c r="J135" s="263">
        <v>50</v>
      </c>
      <c r="K135" s="311"/>
    </row>
    <row r="136" s="1" customFormat="1" ht="15" customHeight="1">
      <c r="B136" s="308"/>
      <c r="C136" s="263" t="s">
        <v>577</v>
      </c>
      <c r="D136" s="263"/>
      <c r="E136" s="263"/>
      <c r="F136" s="286" t="s">
        <v>556</v>
      </c>
      <c r="G136" s="263"/>
      <c r="H136" s="263" t="s">
        <v>590</v>
      </c>
      <c r="I136" s="263" t="s">
        <v>552</v>
      </c>
      <c r="J136" s="263">
        <v>50</v>
      </c>
      <c r="K136" s="311"/>
    </row>
    <row r="137" s="1" customFormat="1" ht="15" customHeight="1">
      <c r="B137" s="308"/>
      <c r="C137" s="263" t="s">
        <v>578</v>
      </c>
      <c r="D137" s="263"/>
      <c r="E137" s="263"/>
      <c r="F137" s="286" t="s">
        <v>556</v>
      </c>
      <c r="G137" s="263"/>
      <c r="H137" s="263" t="s">
        <v>603</v>
      </c>
      <c r="I137" s="263" t="s">
        <v>552</v>
      </c>
      <c r="J137" s="263">
        <v>255</v>
      </c>
      <c r="K137" s="311"/>
    </row>
    <row r="138" s="1" customFormat="1" ht="15" customHeight="1">
      <c r="B138" s="308"/>
      <c r="C138" s="263" t="s">
        <v>580</v>
      </c>
      <c r="D138" s="263"/>
      <c r="E138" s="263"/>
      <c r="F138" s="286" t="s">
        <v>550</v>
      </c>
      <c r="G138" s="263"/>
      <c r="H138" s="263" t="s">
        <v>604</v>
      </c>
      <c r="I138" s="263" t="s">
        <v>582</v>
      </c>
      <c r="J138" s="263"/>
      <c r="K138" s="311"/>
    </row>
    <row r="139" s="1" customFormat="1" ht="15" customHeight="1">
      <c r="B139" s="308"/>
      <c r="C139" s="263" t="s">
        <v>583</v>
      </c>
      <c r="D139" s="263"/>
      <c r="E139" s="263"/>
      <c r="F139" s="286" t="s">
        <v>550</v>
      </c>
      <c r="G139" s="263"/>
      <c r="H139" s="263" t="s">
        <v>605</v>
      </c>
      <c r="I139" s="263" t="s">
        <v>585</v>
      </c>
      <c r="J139" s="263"/>
      <c r="K139" s="311"/>
    </row>
    <row r="140" s="1" customFormat="1" ht="15" customHeight="1">
      <c r="B140" s="308"/>
      <c r="C140" s="263" t="s">
        <v>586</v>
      </c>
      <c r="D140" s="263"/>
      <c r="E140" s="263"/>
      <c r="F140" s="286" t="s">
        <v>550</v>
      </c>
      <c r="G140" s="263"/>
      <c r="H140" s="263" t="s">
        <v>586</v>
      </c>
      <c r="I140" s="263" t="s">
        <v>585</v>
      </c>
      <c r="J140" s="263"/>
      <c r="K140" s="311"/>
    </row>
    <row r="141" s="1" customFormat="1" ht="15" customHeight="1">
      <c r="B141" s="308"/>
      <c r="C141" s="263" t="s">
        <v>42</v>
      </c>
      <c r="D141" s="263"/>
      <c r="E141" s="263"/>
      <c r="F141" s="286" t="s">
        <v>550</v>
      </c>
      <c r="G141" s="263"/>
      <c r="H141" s="263" t="s">
        <v>606</v>
      </c>
      <c r="I141" s="263" t="s">
        <v>585</v>
      </c>
      <c r="J141" s="263"/>
      <c r="K141" s="311"/>
    </row>
    <row r="142" s="1" customFormat="1" ht="15" customHeight="1">
      <c r="B142" s="308"/>
      <c r="C142" s="263" t="s">
        <v>607</v>
      </c>
      <c r="D142" s="263"/>
      <c r="E142" s="263"/>
      <c r="F142" s="286" t="s">
        <v>550</v>
      </c>
      <c r="G142" s="263"/>
      <c r="H142" s="263" t="s">
        <v>608</v>
      </c>
      <c r="I142" s="263" t="s">
        <v>585</v>
      </c>
      <c r="J142" s="263"/>
      <c r="K142" s="311"/>
    </row>
    <row r="143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="1" customFormat="1" ht="18.75" customHeight="1">
      <c r="B144" s="299"/>
      <c r="C144" s="299"/>
      <c r="D144" s="299"/>
      <c r="E144" s="299"/>
      <c r="F144" s="300"/>
      <c r="G144" s="299"/>
      <c r="H144" s="299"/>
      <c r="I144" s="299"/>
      <c r="J144" s="299"/>
      <c r="K144" s="299"/>
    </row>
    <row r="145" s="1" customFormat="1" ht="18.75" customHeight="1"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</row>
    <row r="146" s="1" customFormat="1" ht="7.5" customHeight="1">
      <c r="B146" s="272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="1" customFormat="1" ht="45" customHeight="1">
      <c r="B147" s="275"/>
      <c r="C147" s="276" t="s">
        <v>609</v>
      </c>
      <c r="D147" s="276"/>
      <c r="E147" s="276"/>
      <c r="F147" s="276"/>
      <c r="G147" s="276"/>
      <c r="H147" s="276"/>
      <c r="I147" s="276"/>
      <c r="J147" s="276"/>
      <c r="K147" s="277"/>
    </row>
    <row r="148" s="1" customFormat="1" ht="17.25" customHeight="1">
      <c r="B148" s="275"/>
      <c r="C148" s="278" t="s">
        <v>544</v>
      </c>
      <c r="D148" s="278"/>
      <c r="E148" s="278"/>
      <c r="F148" s="278" t="s">
        <v>545</v>
      </c>
      <c r="G148" s="279"/>
      <c r="H148" s="278" t="s">
        <v>58</v>
      </c>
      <c r="I148" s="278" t="s">
        <v>61</v>
      </c>
      <c r="J148" s="278" t="s">
        <v>546</v>
      </c>
      <c r="K148" s="277"/>
    </row>
    <row r="149" s="1" customFormat="1" ht="17.25" customHeight="1">
      <c r="B149" s="275"/>
      <c r="C149" s="280" t="s">
        <v>547</v>
      </c>
      <c r="D149" s="280"/>
      <c r="E149" s="280"/>
      <c r="F149" s="281" t="s">
        <v>548</v>
      </c>
      <c r="G149" s="282"/>
      <c r="H149" s="280"/>
      <c r="I149" s="280"/>
      <c r="J149" s="280" t="s">
        <v>549</v>
      </c>
      <c r="K149" s="277"/>
    </row>
    <row r="150" s="1" customFormat="1" ht="5.25" customHeight="1">
      <c r="B150" s="288"/>
      <c r="C150" s="283"/>
      <c r="D150" s="283"/>
      <c r="E150" s="283"/>
      <c r="F150" s="283"/>
      <c r="G150" s="284"/>
      <c r="H150" s="283"/>
      <c r="I150" s="283"/>
      <c r="J150" s="283"/>
      <c r="K150" s="311"/>
    </row>
    <row r="151" s="1" customFormat="1" ht="15" customHeight="1">
      <c r="B151" s="288"/>
      <c r="C151" s="315" t="s">
        <v>553</v>
      </c>
      <c r="D151" s="263"/>
      <c r="E151" s="263"/>
      <c r="F151" s="316" t="s">
        <v>550</v>
      </c>
      <c r="G151" s="263"/>
      <c r="H151" s="315" t="s">
        <v>590</v>
      </c>
      <c r="I151" s="315" t="s">
        <v>552</v>
      </c>
      <c r="J151" s="315">
        <v>120</v>
      </c>
      <c r="K151" s="311"/>
    </row>
    <row r="152" s="1" customFormat="1" ht="15" customHeight="1">
      <c r="B152" s="288"/>
      <c r="C152" s="315" t="s">
        <v>599</v>
      </c>
      <c r="D152" s="263"/>
      <c r="E152" s="263"/>
      <c r="F152" s="316" t="s">
        <v>550</v>
      </c>
      <c r="G152" s="263"/>
      <c r="H152" s="315" t="s">
        <v>610</v>
      </c>
      <c r="I152" s="315" t="s">
        <v>552</v>
      </c>
      <c r="J152" s="315" t="s">
        <v>601</v>
      </c>
      <c r="K152" s="311"/>
    </row>
    <row r="153" s="1" customFormat="1" ht="15" customHeight="1">
      <c r="B153" s="288"/>
      <c r="C153" s="315" t="s">
        <v>498</v>
      </c>
      <c r="D153" s="263"/>
      <c r="E153" s="263"/>
      <c r="F153" s="316" t="s">
        <v>550</v>
      </c>
      <c r="G153" s="263"/>
      <c r="H153" s="315" t="s">
        <v>611</v>
      </c>
      <c r="I153" s="315" t="s">
        <v>552</v>
      </c>
      <c r="J153" s="315" t="s">
        <v>601</v>
      </c>
      <c r="K153" s="311"/>
    </row>
    <row r="154" s="1" customFormat="1" ht="15" customHeight="1">
      <c r="B154" s="288"/>
      <c r="C154" s="315" t="s">
        <v>555</v>
      </c>
      <c r="D154" s="263"/>
      <c r="E154" s="263"/>
      <c r="F154" s="316" t="s">
        <v>556</v>
      </c>
      <c r="G154" s="263"/>
      <c r="H154" s="315" t="s">
        <v>590</v>
      </c>
      <c r="I154" s="315" t="s">
        <v>552</v>
      </c>
      <c r="J154" s="315">
        <v>50</v>
      </c>
      <c r="K154" s="311"/>
    </row>
    <row r="155" s="1" customFormat="1" ht="15" customHeight="1">
      <c r="B155" s="288"/>
      <c r="C155" s="315" t="s">
        <v>558</v>
      </c>
      <c r="D155" s="263"/>
      <c r="E155" s="263"/>
      <c r="F155" s="316" t="s">
        <v>550</v>
      </c>
      <c r="G155" s="263"/>
      <c r="H155" s="315" t="s">
        <v>590</v>
      </c>
      <c r="I155" s="315" t="s">
        <v>560</v>
      </c>
      <c r="J155" s="315"/>
      <c r="K155" s="311"/>
    </row>
    <row r="156" s="1" customFormat="1" ht="15" customHeight="1">
      <c r="B156" s="288"/>
      <c r="C156" s="315" t="s">
        <v>569</v>
      </c>
      <c r="D156" s="263"/>
      <c r="E156" s="263"/>
      <c r="F156" s="316" t="s">
        <v>556</v>
      </c>
      <c r="G156" s="263"/>
      <c r="H156" s="315" t="s">
        <v>590</v>
      </c>
      <c r="I156" s="315" t="s">
        <v>552</v>
      </c>
      <c r="J156" s="315">
        <v>50</v>
      </c>
      <c r="K156" s="311"/>
    </row>
    <row r="157" s="1" customFormat="1" ht="15" customHeight="1">
      <c r="B157" s="288"/>
      <c r="C157" s="315" t="s">
        <v>577</v>
      </c>
      <c r="D157" s="263"/>
      <c r="E157" s="263"/>
      <c r="F157" s="316" t="s">
        <v>556</v>
      </c>
      <c r="G157" s="263"/>
      <c r="H157" s="315" t="s">
        <v>590</v>
      </c>
      <c r="I157" s="315" t="s">
        <v>552</v>
      </c>
      <c r="J157" s="315">
        <v>50</v>
      </c>
      <c r="K157" s="311"/>
    </row>
    <row r="158" s="1" customFormat="1" ht="15" customHeight="1">
      <c r="B158" s="288"/>
      <c r="C158" s="315" t="s">
        <v>575</v>
      </c>
      <c r="D158" s="263"/>
      <c r="E158" s="263"/>
      <c r="F158" s="316" t="s">
        <v>556</v>
      </c>
      <c r="G158" s="263"/>
      <c r="H158" s="315" t="s">
        <v>590</v>
      </c>
      <c r="I158" s="315" t="s">
        <v>552</v>
      </c>
      <c r="J158" s="315">
        <v>50</v>
      </c>
      <c r="K158" s="311"/>
    </row>
    <row r="159" s="1" customFormat="1" ht="15" customHeight="1">
      <c r="B159" s="288"/>
      <c r="C159" s="315" t="s">
        <v>94</v>
      </c>
      <c r="D159" s="263"/>
      <c r="E159" s="263"/>
      <c r="F159" s="316" t="s">
        <v>550</v>
      </c>
      <c r="G159" s="263"/>
      <c r="H159" s="315" t="s">
        <v>612</v>
      </c>
      <c r="I159" s="315" t="s">
        <v>552</v>
      </c>
      <c r="J159" s="315" t="s">
        <v>613</v>
      </c>
      <c r="K159" s="311"/>
    </row>
    <row r="160" s="1" customFormat="1" ht="15" customHeight="1">
      <c r="B160" s="288"/>
      <c r="C160" s="315" t="s">
        <v>614</v>
      </c>
      <c r="D160" s="263"/>
      <c r="E160" s="263"/>
      <c r="F160" s="316" t="s">
        <v>550</v>
      </c>
      <c r="G160" s="263"/>
      <c r="H160" s="315" t="s">
        <v>615</v>
      </c>
      <c r="I160" s="315" t="s">
        <v>585</v>
      </c>
      <c r="J160" s="315"/>
      <c r="K160" s="311"/>
    </row>
    <row r="161" s="1" customFormat="1" ht="15" customHeight="1">
      <c r="B161" s="317"/>
      <c r="C161" s="297"/>
      <c r="D161" s="297"/>
      <c r="E161" s="297"/>
      <c r="F161" s="297"/>
      <c r="G161" s="297"/>
      <c r="H161" s="297"/>
      <c r="I161" s="297"/>
      <c r="J161" s="297"/>
      <c r="K161" s="318"/>
    </row>
    <row r="162" s="1" customFormat="1" ht="18.75" customHeight="1">
      <c r="B162" s="299"/>
      <c r="C162" s="309"/>
      <c r="D162" s="309"/>
      <c r="E162" s="309"/>
      <c r="F162" s="319"/>
      <c r="G162" s="309"/>
      <c r="H162" s="309"/>
      <c r="I162" s="309"/>
      <c r="J162" s="309"/>
      <c r="K162" s="299"/>
    </row>
    <row r="163" s="1" customFormat="1" ht="18.75" customHeight="1"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</row>
    <row r="164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="1" customFormat="1" ht="45" customHeight="1">
      <c r="B165" s="253"/>
      <c r="C165" s="254" t="s">
        <v>616</v>
      </c>
      <c r="D165" s="254"/>
      <c r="E165" s="254"/>
      <c r="F165" s="254"/>
      <c r="G165" s="254"/>
      <c r="H165" s="254"/>
      <c r="I165" s="254"/>
      <c r="J165" s="254"/>
      <c r="K165" s="255"/>
    </row>
    <row r="166" s="1" customFormat="1" ht="17.25" customHeight="1">
      <c r="B166" s="253"/>
      <c r="C166" s="278" t="s">
        <v>544</v>
      </c>
      <c r="D166" s="278"/>
      <c r="E166" s="278"/>
      <c r="F166" s="278" t="s">
        <v>545</v>
      </c>
      <c r="G166" s="320"/>
      <c r="H166" s="321" t="s">
        <v>58</v>
      </c>
      <c r="I166" s="321" t="s">
        <v>61</v>
      </c>
      <c r="J166" s="278" t="s">
        <v>546</v>
      </c>
      <c r="K166" s="255"/>
    </row>
    <row r="167" s="1" customFormat="1" ht="17.25" customHeight="1">
      <c r="B167" s="256"/>
      <c r="C167" s="280" t="s">
        <v>547</v>
      </c>
      <c r="D167" s="280"/>
      <c r="E167" s="280"/>
      <c r="F167" s="281" t="s">
        <v>548</v>
      </c>
      <c r="G167" s="322"/>
      <c r="H167" s="323"/>
      <c r="I167" s="323"/>
      <c r="J167" s="280" t="s">
        <v>549</v>
      </c>
      <c r="K167" s="258"/>
    </row>
    <row r="168" s="1" customFormat="1" ht="5.25" customHeight="1">
      <c r="B168" s="288"/>
      <c r="C168" s="283"/>
      <c r="D168" s="283"/>
      <c r="E168" s="283"/>
      <c r="F168" s="283"/>
      <c r="G168" s="284"/>
      <c r="H168" s="283"/>
      <c r="I168" s="283"/>
      <c r="J168" s="283"/>
      <c r="K168" s="311"/>
    </row>
    <row r="169" s="1" customFormat="1" ht="15" customHeight="1">
      <c r="B169" s="288"/>
      <c r="C169" s="263" t="s">
        <v>553</v>
      </c>
      <c r="D169" s="263"/>
      <c r="E169" s="263"/>
      <c r="F169" s="286" t="s">
        <v>550</v>
      </c>
      <c r="G169" s="263"/>
      <c r="H169" s="263" t="s">
        <v>590</v>
      </c>
      <c r="I169" s="263" t="s">
        <v>552</v>
      </c>
      <c r="J169" s="263">
        <v>120</v>
      </c>
      <c r="K169" s="311"/>
    </row>
    <row r="170" s="1" customFormat="1" ht="15" customHeight="1">
      <c r="B170" s="288"/>
      <c r="C170" s="263" t="s">
        <v>599</v>
      </c>
      <c r="D170" s="263"/>
      <c r="E170" s="263"/>
      <c r="F170" s="286" t="s">
        <v>550</v>
      </c>
      <c r="G170" s="263"/>
      <c r="H170" s="263" t="s">
        <v>600</v>
      </c>
      <c r="I170" s="263" t="s">
        <v>552</v>
      </c>
      <c r="J170" s="263" t="s">
        <v>601</v>
      </c>
      <c r="K170" s="311"/>
    </row>
    <row r="171" s="1" customFormat="1" ht="15" customHeight="1">
      <c r="B171" s="288"/>
      <c r="C171" s="263" t="s">
        <v>498</v>
      </c>
      <c r="D171" s="263"/>
      <c r="E171" s="263"/>
      <c r="F171" s="286" t="s">
        <v>550</v>
      </c>
      <c r="G171" s="263"/>
      <c r="H171" s="263" t="s">
        <v>617</v>
      </c>
      <c r="I171" s="263" t="s">
        <v>552</v>
      </c>
      <c r="J171" s="263" t="s">
        <v>601</v>
      </c>
      <c r="K171" s="311"/>
    </row>
    <row r="172" s="1" customFormat="1" ht="15" customHeight="1">
      <c r="B172" s="288"/>
      <c r="C172" s="263" t="s">
        <v>555</v>
      </c>
      <c r="D172" s="263"/>
      <c r="E172" s="263"/>
      <c r="F172" s="286" t="s">
        <v>556</v>
      </c>
      <c r="G172" s="263"/>
      <c r="H172" s="263" t="s">
        <v>617</v>
      </c>
      <c r="I172" s="263" t="s">
        <v>552</v>
      </c>
      <c r="J172" s="263">
        <v>50</v>
      </c>
      <c r="K172" s="311"/>
    </row>
    <row r="173" s="1" customFormat="1" ht="15" customHeight="1">
      <c r="B173" s="288"/>
      <c r="C173" s="263" t="s">
        <v>558</v>
      </c>
      <c r="D173" s="263"/>
      <c r="E173" s="263"/>
      <c r="F173" s="286" t="s">
        <v>550</v>
      </c>
      <c r="G173" s="263"/>
      <c r="H173" s="263" t="s">
        <v>617</v>
      </c>
      <c r="I173" s="263" t="s">
        <v>560</v>
      </c>
      <c r="J173" s="263"/>
      <c r="K173" s="311"/>
    </row>
    <row r="174" s="1" customFormat="1" ht="15" customHeight="1">
      <c r="B174" s="288"/>
      <c r="C174" s="263" t="s">
        <v>569</v>
      </c>
      <c r="D174" s="263"/>
      <c r="E174" s="263"/>
      <c r="F174" s="286" t="s">
        <v>556</v>
      </c>
      <c r="G174" s="263"/>
      <c r="H174" s="263" t="s">
        <v>617</v>
      </c>
      <c r="I174" s="263" t="s">
        <v>552</v>
      </c>
      <c r="J174" s="263">
        <v>50</v>
      </c>
      <c r="K174" s="311"/>
    </row>
    <row r="175" s="1" customFormat="1" ht="15" customHeight="1">
      <c r="B175" s="288"/>
      <c r="C175" s="263" t="s">
        <v>577</v>
      </c>
      <c r="D175" s="263"/>
      <c r="E175" s="263"/>
      <c r="F175" s="286" t="s">
        <v>556</v>
      </c>
      <c r="G175" s="263"/>
      <c r="H175" s="263" t="s">
        <v>617</v>
      </c>
      <c r="I175" s="263" t="s">
        <v>552</v>
      </c>
      <c r="J175" s="263">
        <v>50</v>
      </c>
      <c r="K175" s="311"/>
    </row>
    <row r="176" s="1" customFormat="1" ht="15" customHeight="1">
      <c r="B176" s="288"/>
      <c r="C176" s="263" t="s">
        <v>575</v>
      </c>
      <c r="D176" s="263"/>
      <c r="E176" s="263"/>
      <c r="F176" s="286" t="s">
        <v>556</v>
      </c>
      <c r="G176" s="263"/>
      <c r="H176" s="263" t="s">
        <v>617</v>
      </c>
      <c r="I176" s="263" t="s">
        <v>552</v>
      </c>
      <c r="J176" s="263">
        <v>50</v>
      </c>
      <c r="K176" s="311"/>
    </row>
    <row r="177" s="1" customFormat="1" ht="15" customHeight="1">
      <c r="B177" s="288"/>
      <c r="C177" s="263" t="s">
        <v>104</v>
      </c>
      <c r="D177" s="263"/>
      <c r="E177" s="263"/>
      <c r="F177" s="286" t="s">
        <v>550</v>
      </c>
      <c r="G177" s="263"/>
      <c r="H177" s="263" t="s">
        <v>618</v>
      </c>
      <c r="I177" s="263" t="s">
        <v>619</v>
      </c>
      <c r="J177" s="263"/>
      <c r="K177" s="311"/>
    </row>
    <row r="178" s="1" customFormat="1" ht="15" customHeight="1">
      <c r="B178" s="288"/>
      <c r="C178" s="263" t="s">
        <v>61</v>
      </c>
      <c r="D178" s="263"/>
      <c r="E178" s="263"/>
      <c r="F178" s="286" t="s">
        <v>550</v>
      </c>
      <c r="G178" s="263"/>
      <c r="H178" s="263" t="s">
        <v>620</v>
      </c>
      <c r="I178" s="263" t="s">
        <v>621</v>
      </c>
      <c r="J178" s="263">
        <v>1</v>
      </c>
      <c r="K178" s="311"/>
    </row>
    <row r="179" s="1" customFormat="1" ht="15" customHeight="1">
      <c r="B179" s="288"/>
      <c r="C179" s="263" t="s">
        <v>57</v>
      </c>
      <c r="D179" s="263"/>
      <c r="E179" s="263"/>
      <c r="F179" s="286" t="s">
        <v>550</v>
      </c>
      <c r="G179" s="263"/>
      <c r="H179" s="263" t="s">
        <v>622</v>
      </c>
      <c r="I179" s="263" t="s">
        <v>552</v>
      </c>
      <c r="J179" s="263">
        <v>20</v>
      </c>
      <c r="K179" s="311"/>
    </row>
    <row r="180" s="1" customFormat="1" ht="15" customHeight="1">
      <c r="B180" s="288"/>
      <c r="C180" s="263" t="s">
        <v>58</v>
      </c>
      <c r="D180" s="263"/>
      <c r="E180" s="263"/>
      <c r="F180" s="286" t="s">
        <v>550</v>
      </c>
      <c r="G180" s="263"/>
      <c r="H180" s="263" t="s">
        <v>623</v>
      </c>
      <c r="I180" s="263" t="s">
        <v>552</v>
      </c>
      <c r="J180" s="263">
        <v>255</v>
      </c>
      <c r="K180" s="311"/>
    </row>
    <row r="181" s="1" customFormat="1" ht="15" customHeight="1">
      <c r="B181" s="288"/>
      <c r="C181" s="263" t="s">
        <v>105</v>
      </c>
      <c r="D181" s="263"/>
      <c r="E181" s="263"/>
      <c r="F181" s="286" t="s">
        <v>550</v>
      </c>
      <c r="G181" s="263"/>
      <c r="H181" s="263" t="s">
        <v>514</v>
      </c>
      <c r="I181" s="263" t="s">
        <v>552</v>
      </c>
      <c r="J181" s="263">
        <v>10</v>
      </c>
      <c r="K181" s="311"/>
    </row>
    <row r="182" s="1" customFormat="1" ht="15" customHeight="1">
      <c r="B182" s="288"/>
      <c r="C182" s="263" t="s">
        <v>106</v>
      </c>
      <c r="D182" s="263"/>
      <c r="E182" s="263"/>
      <c r="F182" s="286" t="s">
        <v>550</v>
      </c>
      <c r="G182" s="263"/>
      <c r="H182" s="263" t="s">
        <v>624</v>
      </c>
      <c r="I182" s="263" t="s">
        <v>585</v>
      </c>
      <c r="J182" s="263"/>
      <c r="K182" s="311"/>
    </row>
    <row r="183" s="1" customFormat="1" ht="15" customHeight="1">
      <c r="B183" s="288"/>
      <c r="C183" s="263" t="s">
        <v>625</v>
      </c>
      <c r="D183" s="263"/>
      <c r="E183" s="263"/>
      <c r="F183" s="286" t="s">
        <v>550</v>
      </c>
      <c r="G183" s="263"/>
      <c r="H183" s="263" t="s">
        <v>626</v>
      </c>
      <c r="I183" s="263" t="s">
        <v>585</v>
      </c>
      <c r="J183" s="263"/>
      <c r="K183" s="311"/>
    </row>
    <row r="184" s="1" customFormat="1" ht="15" customHeight="1">
      <c r="B184" s="288"/>
      <c r="C184" s="263" t="s">
        <v>614</v>
      </c>
      <c r="D184" s="263"/>
      <c r="E184" s="263"/>
      <c r="F184" s="286" t="s">
        <v>550</v>
      </c>
      <c r="G184" s="263"/>
      <c r="H184" s="263" t="s">
        <v>627</v>
      </c>
      <c r="I184" s="263" t="s">
        <v>585</v>
      </c>
      <c r="J184" s="263"/>
      <c r="K184" s="311"/>
    </row>
    <row r="185" s="1" customFormat="1" ht="15" customHeight="1">
      <c r="B185" s="288"/>
      <c r="C185" s="263" t="s">
        <v>108</v>
      </c>
      <c r="D185" s="263"/>
      <c r="E185" s="263"/>
      <c r="F185" s="286" t="s">
        <v>556</v>
      </c>
      <c r="G185" s="263"/>
      <c r="H185" s="263" t="s">
        <v>628</v>
      </c>
      <c r="I185" s="263" t="s">
        <v>552</v>
      </c>
      <c r="J185" s="263">
        <v>50</v>
      </c>
      <c r="K185" s="311"/>
    </row>
    <row r="186" s="1" customFormat="1" ht="15" customHeight="1">
      <c r="B186" s="288"/>
      <c r="C186" s="263" t="s">
        <v>629</v>
      </c>
      <c r="D186" s="263"/>
      <c r="E186" s="263"/>
      <c r="F186" s="286" t="s">
        <v>556</v>
      </c>
      <c r="G186" s="263"/>
      <c r="H186" s="263" t="s">
        <v>630</v>
      </c>
      <c r="I186" s="263" t="s">
        <v>631</v>
      </c>
      <c r="J186" s="263"/>
      <c r="K186" s="311"/>
    </row>
    <row r="187" s="1" customFormat="1" ht="15" customHeight="1">
      <c r="B187" s="288"/>
      <c r="C187" s="263" t="s">
        <v>632</v>
      </c>
      <c r="D187" s="263"/>
      <c r="E187" s="263"/>
      <c r="F187" s="286" t="s">
        <v>556</v>
      </c>
      <c r="G187" s="263"/>
      <c r="H187" s="263" t="s">
        <v>633</v>
      </c>
      <c r="I187" s="263" t="s">
        <v>631</v>
      </c>
      <c r="J187" s="263"/>
      <c r="K187" s="311"/>
    </row>
    <row r="188" s="1" customFormat="1" ht="15" customHeight="1">
      <c r="B188" s="288"/>
      <c r="C188" s="263" t="s">
        <v>634</v>
      </c>
      <c r="D188" s="263"/>
      <c r="E188" s="263"/>
      <c r="F188" s="286" t="s">
        <v>556</v>
      </c>
      <c r="G188" s="263"/>
      <c r="H188" s="263" t="s">
        <v>635</v>
      </c>
      <c r="I188" s="263" t="s">
        <v>631</v>
      </c>
      <c r="J188" s="263"/>
      <c r="K188" s="311"/>
    </row>
    <row r="189" s="1" customFormat="1" ht="15" customHeight="1">
      <c r="B189" s="288"/>
      <c r="C189" s="324" t="s">
        <v>636</v>
      </c>
      <c r="D189" s="263"/>
      <c r="E189" s="263"/>
      <c r="F189" s="286" t="s">
        <v>556</v>
      </c>
      <c r="G189" s="263"/>
      <c r="H189" s="263" t="s">
        <v>637</v>
      </c>
      <c r="I189" s="263" t="s">
        <v>638</v>
      </c>
      <c r="J189" s="325" t="s">
        <v>639</v>
      </c>
      <c r="K189" s="311"/>
    </row>
    <row r="190" s="15" customFormat="1" ht="15" customHeight="1">
      <c r="B190" s="326"/>
      <c r="C190" s="327" t="s">
        <v>640</v>
      </c>
      <c r="D190" s="328"/>
      <c r="E190" s="328"/>
      <c r="F190" s="329" t="s">
        <v>556</v>
      </c>
      <c r="G190" s="328"/>
      <c r="H190" s="328" t="s">
        <v>641</v>
      </c>
      <c r="I190" s="328" t="s">
        <v>638</v>
      </c>
      <c r="J190" s="330" t="s">
        <v>639</v>
      </c>
      <c r="K190" s="331"/>
    </row>
    <row r="191" s="1" customFormat="1" ht="15" customHeight="1">
      <c r="B191" s="288"/>
      <c r="C191" s="324" t="s">
        <v>46</v>
      </c>
      <c r="D191" s="263"/>
      <c r="E191" s="263"/>
      <c r="F191" s="286" t="s">
        <v>550</v>
      </c>
      <c r="G191" s="263"/>
      <c r="H191" s="260" t="s">
        <v>642</v>
      </c>
      <c r="I191" s="263" t="s">
        <v>643</v>
      </c>
      <c r="J191" s="263"/>
      <c r="K191" s="311"/>
    </row>
    <row r="192" s="1" customFormat="1" ht="15" customHeight="1">
      <c r="B192" s="288"/>
      <c r="C192" s="324" t="s">
        <v>644</v>
      </c>
      <c r="D192" s="263"/>
      <c r="E192" s="263"/>
      <c r="F192" s="286" t="s">
        <v>550</v>
      </c>
      <c r="G192" s="263"/>
      <c r="H192" s="263" t="s">
        <v>645</v>
      </c>
      <c r="I192" s="263" t="s">
        <v>585</v>
      </c>
      <c r="J192" s="263"/>
      <c r="K192" s="311"/>
    </row>
    <row r="193" s="1" customFormat="1" ht="15" customHeight="1">
      <c r="B193" s="288"/>
      <c r="C193" s="324" t="s">
        <v>646</v>
      </c>
      <c r="D193" s="263"/>
      <c r="E193" s="263"/>
      <c r="F193" s="286" t="s">
        <v>550</v>
      </c>
      <c r="G193" s="263"/>
      <c r="H193" s="263" t="s">
        <v>647</v>
      </c>
      <c r="I193" s="263" t="s">
        <v>585</v>
      </c>
      <c r="J193" s="263"/>
      <c r="K193" s="311"/>
    </row>
    <row r="194" s="1" customFormat="1" ht="15" customHeight="1">
      <c r="B194" s="288"/>
      <c r="C194" s="324" t="s">
        <v>648</v>
      </c>
      <c r="D194" s="263"/>
      <c r="E194" s="263"/>
      <c r="F194" s="286" t="s">
        <v>556</v>
      </c>
      <c r="G194" s="263"/>
      <c r="H194" s="263" t="s">
        <v>649</v>
      </c>
      <c r="I194" s="263" t="s">
        <v>585</v>
      </c>
      <c r="J194" s="263"/>
      <c r="K194" s="311"/>
    </row>
    <row r="195" s="1" customFormat="1" ht="15" customHeight="1">
      <c r="B195" s="317"/>
      <c r="C195" s="332"/>
      <c r="D195" s="297"/>
      <c r="E195" s="297"/>
      <c r="F195" s="297"/>
      <c r="G195" s="297"/>
      <c r="H195" s="297"/>
      <c r="I195" s="297"/>
      <c r="J195" s="297"/>
      <c r="K195" s="318"/>
    </row>
    <row r="196" s="1" customFormat="1" ht="18.75" customHeight="1">
      <c r="B196" s="299"/>
      <c r="C196" s="309"/>
      <c r="D196" s="309"/>
      <c r="E196" s="309"/>
      <c r="F196" s="319"/>
      <c r="G196" s="309"/>
      <c r="H196" s="309"/>
      <c r="I196" s="309"/>
      <c r="J196" s="309"/>
      <c r="K196" s="299"/>
    </row>
    <row r="197" s="1" customFormat="1" ht="18.75" customHeight="1">
      <c r="B197" s="299"/>
      <c r="C197" s="309"/>
      <c r="D197" s="309"/>
      <c r="E197" s="309"/>
      <c r="F197" s="319"/>
      <c r="G197" s="309"/>
      <c r="H197" s="309"/>
      <c r="I197" s="309"/>
      <c r="J197" s="309"/>
      <c r="K197" s="299"/>
    </row>
    <row r="198" s="1" customFormat="1" ht="18.75" customHeight="1">
      <c r="B198" s="271"/>
      <c r="C198" s="271"/>
      <c r="D198" s="271"/>
      <c r="E198" s="271"/>
      <c r="F198" s="271"/>
      <c r="G198" s="271"/>
      <c r="H198" s="271"/>
      <c r="I198" s="271"/>
      <c r="J198" s="271"/>
      <c r="K198" s="271"/>
    </row>
    <row r="199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="1" customFormat="1" ht="21">
      <c r="B200" s="253"/>
      <c r="C200" s="254" t="s">
        <v>650</v>
      </c>
      <c r="D200" s="254"/>
      <c r="E200" s="254"/>
      <c r="F200" s="254"/>
      <c r="G200" s="254"/>
      <c r="H200" s="254"/>
      <c r="I200" s="254"/>
      <c r="J200" s="254"/>
      <c r="K200" s="255"/>
    </row>
    <row r="201" s="1" customFormat="1" ht="25.5" customHeight="1">
      <c r="B201" s="253"/>
      <c r="C201" s="333" t="s">
        <v>651</v>
      </c>
      <c r="D201" s="333"/>
      <c r="E201" s="333"/>
      <c r="F201" s="333" t="s">
        <v>652</v>
      </c>
      <c r="G201" s="334"/>
      <c r="H201" s="333" t="s">
        <v>653</v>
      </c>
      <c r="I201" s="333"/>
      <c r="J201" s="333"/>
      <c r="K201" s="255"/>
    </row>
    <row r="202" s="1" customFormat="1" ht="5.25" customHeight="1">
      <c r="B202" s="288"/>
      <c r="C202" s="283"/>
      <c r="D202" s="283"/>
      <c r="E202" s="283"/>
      <c r="F202" s="283"/>
      <c r="G202" s="309"/>
      <c r="H202" s="283"/>
      <c r="I202" s="283"/>
      <c r="J202" s="283"/>
      <c r="K202" s="311"/>
    </row>
    <row r="203" s="1" customFormat="1" ht="15" customHeight="1">
      <c r="B203" s="288"/>
      <c r="C203" s="263" t="s">
        <v>643</v>
      </c>
      <c r="D203" s="263"/>
      <c r="E203" s="263"/>
      <c r="F203" s="286" t="s">
        <v>47</v>
      </c>
      <c r="G203" s="263"/>
      <c r="H203" s="263" t="s">
        <v>654</v>
      </c>
      <c r="I203" s="263"/>
      <c r="J203" s="263"/>
      <c r="K203" s="311"/>
    </row>
    <row r="204" s="1" customFormat="1" ht="15" customHeight="1">
      <c r="B204" s="288"/>
      <c r="C204" s="263"/>
      <c r="D204" s="263"/>
      <c r="E204" s="263"/>
      <c r="F204" s="286" t="s">
        <v>48</v>
      </c>
      <c r="G204" s="263"/>
      <c r="H204" s="263" t="s">
        <v>655</v>
      </c>
      <c r="I204" s="263"/>
      <c r="J204" s="263"/>
      <c r="K204" s="311"/>
    </row>
    <row r="205" s="1" customFormat="1" ht="15" customHeight="1">
      <c r="B205" s="288"/>
      <c r="C205" s="263"/>
      <c r="D205" s="263"/>
      <c r="E205" s="263"/>
      <c r="F205" s="286" t="s">
        <v>51</v>
      </c>
      <c r="G205" s="263"/>
      <c r="H205" s="263" t="s">
        <v>656</v>
      </c>
      <c r="I205" s="263"/>
      <c r="J205" s="263"/>
      <c r="K205" s="311"/>
    </row>
    <row r="206" s="1" customFormat="1" ht="15" customHeight="1">
      <c r="B206" s="288"/>
      <c r="C206" s="263"/>
      <c r="D206" s="263"/>
      <c r="E206" s="263"/>
      <c r="F206" s="286" t="s">
        <v>49</v>
      </c>
      <c r="G206" s="263"/>
      <c r="H206" s="263" t="s">
        <v>657</v>
      </c>
      <c r="I206" s="263"/>
      <c r="J206" s="263"/>
      <c r="K206" s="311"/>
    </row>
    <row r="207" s="1" customFormat="1" ht="15" customHeight="1">
      <c r="B207" s="288"/>
      <c r="C207" s="263"/>
      <c r="D207" s="263"/>
      <c r="E207" s="263"/>
      <c r="F207" s="286" t="s">
        <v>50</v>
      </c>
      <c r="G207" s="263"/>
      <c r="H207" s="263" t="s">
        <v>658</v>
      </c>
      <c r="I207" s="263"/>
      <c r="J207" s="263"/>
      <c r="K207" s="311"/>
    </row>
    <row r="208" s="1" customFormat="1" ht="15" customHeight="1">
      <c r="B208" s="288"/>
      <c r="C208" s="263"/>
      <c r="D208" s="263"/>
      <c r="E208" s="263"/>
      <c r="F208" s="286"/>
      <c r="G208" s="263"/>
      <c r="H208" s="263"/>
      <c r="I208" s="263"/>
      <c r="J208" s="263"/>
      <c r="K208" s="311"/>
    </row>
    <row r="209" s="1" customFormat="1" ht="15" customHeight="1">
      <c r="B209" s="288"/>
      <c r="C209" s="263" t="s">
        <v>597</v>
      </c>
      <c r="D209" s="263"/>
      <c r="E209" s="263"/>
      <c r="F209" s="286" t="s">
        <v>83</v>
      </c>
      <c r="G209" s="263"/>
      <c r="H209" s="263" t="s">
        <v>659</v>
      </c>
      <c r="I209" s="263"/>
      <c r="J209" s="263"/>
      <c r="K209" s="311"/>
    </row>
    <row r="210" s="1" customFormat="1" ht="15" customHeight="1">
      <c r="B210" s="288"/>
      <c r="C210" s="263"/>
      <c r="D210" s="263"/>
      <c r="E210" s="263"/>
      <c r="F210" s="286" t="s">
        <v>494</v>
      </c>
      <c r="G210" s="263"/>
      <c r="H210" s="263" t="s">
        <v>495</v>
      </c>
      <c r="I210" s="263"/>
      <c r="J210" s="263"/>
      <c r="K210" s="311"/>
    </row>
    <row r="211" s="1" customFormat="1" ht="15" customHeight="1">
      <c r="B211" s="288"/>
      <c r="C211" s="263"/>
      <c r="D211" s="263"/>
      <c r="E211" s="263"/>
      <c r="F211" s="286" t="s">
        <v>492</v>
      </c>
      <c r="G211" s="263"/>
      <c r="H211" s="263" t="s">
        <v>660</v>
      </c>
      <c r="I211" s="263"/>
      <c r="J211" s="263"/>
      <c r="K211" s="311"/>
    </row>
    <row r="212" s="1" customFormat="1" ht="15" customHeight="1">
      <c r="B212" s="335"/>
      <c r="C212" s="263"/>
      <c r="D212" s="263"/>
      <c r="E212" s="263"/>
      <c r="F212" s="286" t="s">
        <v>87</v>
      </c>
      <c r="G212" s="324"/>
      <c r="H212" s="315" t="s">
        <v>88</v>
      </c>
      <c r="I212" s="315"/>
      <c r="J212" s="315"/>
      <c r="K212" s="336"/>
    </row>
    <row r="213" s="1" customFormat="1" ht="15" customHeight="1">
      <c r="B213" s="335"/>
      <c r="C213" s="263"/>
      <c r="D213" s="263"/>
      <c r="E213" s="263"/>
      <c r="F213" s="286" t="s">
        <v>496</v>
      </c>
      <c r="G213" s="324"/>
      <c r="H213" s="315" t="s">
        <v>661</v>
      </c>
      <c r="I213" s="315"/>
      <c r="J213" s="315"/>
      <c r="K213" s="336"/>
    </row>
    <row r="214" s="1" customFormat="1" ht="15" customHeight="1">
      <c r="B214" s="335"/>
      <c r="C214" s="263"/>
      <c r="D214" s="263"/>
      <c r="E214" s="263"/>
      <c r="F214" s="286"/>
      <c r="G214" s="324"/>
      <c r="H214" s="315"/>
      <c r="I214" s="315"/>
      <c r="J214" s="315"/>
      <c r="K214" s="336"/>
    </row>
    <row r="215" s="1" customFormat="1" ht="15" customHeight="1">
      <c r="B215" s="335"/>
      <c r="C215" s="263" t="s">
        <v>621</v>
      </c>
      <c r="D215" s="263"/>
      <c r="E215" s="263"/>
      <c r="F215" s="286">
        <v>1</v>
      </c>
      <c r="G215" s="324"/>
      <c r="H215" s="315" t="s">
        <v>662</v>
      </c>
      <c r="I215" s="315"/>
      <c r="J215" s="315"/>
      <c r="K215" s="336"/>
    </row>
    <row r="216" s="1" customFormat="1" ht="15" customHeight="1">
      <c r="B216" s="335"/>
      <c r="C216" s="263"/>
      <c r="D216" s="263"/>
      <c r="E216" s="263"/>
      <c r="F216" s="286">
        <v>2</v>
      </c>
      <c r="G216" s="324"/>
      <c r="H216" s="315" t="s">
        <v>663</v>
      </c>
      <c r="I216" s="315"/>
      <c r="J216" s="315"/>
      <c r="K216" s="336"/>
    </row>
    <row r="217" s="1" customFormat="1" ht="15" customHeight="1">
      <c r="B217" s="335"/>
      <c r="C217" s="263"/>
      <c r="D217" s="263"/>
      <c r="E217" s="263"/>
      <c r="F217" s="286">
        <v>3</v>
      </c>
      <c r="G217" s="324"/>
      <c r="H217" s="315" t="s">
        <v>664</v>
      </c>
      <c r="I217" s="315"/>
      <c r="J217" s="315"/>
      <c r="K217" s="336"/>
    </row>
    <row r="218" s="1" customFormat="1" ht="15" customHeight="1">
      <c r="B218" s="335"/>
      <c r="C218" s="263"/>
      <c r="D218" s="263"/>
      <c r="E218" s="263"/>
      <c r="F218" s="286">
        <v>4</v>
      </c>
      <c r="G218" s="324"/>
      <c r="H218" s="315" t="s">
        <v>665</v>
      </c>
      <c r="I218" s="315"/>
      <c r="J218" s="315"/>
      <c r="K218" s="336"/>
    </row>
    <row r="219" s="1" customFormat="1" ht="12.75" customHeight="1">
      <c r="B219" s="337"/>
      <c r="C219" s="338"/>
      <c r="D219" s="338"/>
      <c r="E219" s="338"/>
      <c r="F219" s="338"/>
      <c r="G219" s="338"/>
      <c r="H219" s="338"/>
      <c r="I219" s="338"/>
      <c r="J219" s="338"/>
      <c r="K219" s="33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Václav Křišťál</dc:creator>
  <cp:lastModifiedBy>Václav Křišťál</cp:lastModifiedBy>
  <dcterms:created xsi:type="dcterms:W3CDTF">2024-12-11T13:52:03Z</dcterms:created>
  <dcterms:modified xsi:type="dcterms:W3CDTF">2024-12-11T13:52:05Z</dcterms:modified>
</cp:coreProperties>
</file>