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G:\ZL\2023\Psáry - dlážděná\"/>
    </mc:Choice>
  </mc:AlternateContent>
  <bookViews>
    <workbookView xWindow="0" yWindow="0" windowWidth="0" windowHeight="0"/>
  </bookViews>
  <sheets>
    <sheet name="Rekapitulace stavby" sheetId="1" r:id="rId1"/>
    <sheet name="SO100 - SO 100 Komunikace" sheetId="2" r:id="rId2"/>
    <sheet name="VON - Vedlejší a ostatní 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'SO100 - SO 100 Komunikace'!$C$86:$K$291</definedName>
    <definedName name="_xlnm.Print_Area" localSheetId="1">'SO100 - SO 100 Komunikace'!$C$4:$J$39,'SO100 - SO 100 Komunikace'!$C$45:$J$68,'SO100 - SO 100 Komunikace'!$C$74:$K$291</definedName>
    <definedName name="_xlnm.Print_Titles" localSheetId="1">'SO100 - SO 100 Komunikace'!$86:$86</definedName>
    <definedName name="_xlnm._FilterDatabase" localSheetId="2" hidden="1">'VON - Vedlejší a ostatní ...'!$C$82:$K$95</definedName>
    <definedName name="_xlnm.Print_Area" localSheetId="2">'VON - Vedlejší a ostatní ...'!$C$4:$J$39,'VON - Vedlejší a ostatní ...'!$C$45:$J$64,'VON - Vedlejší a ostatní ...'!$C$70:$K$95</definedName>
    <definedName name="_xlnm.Print_Titles" localSheetId="2">'VON - Vedlejší a ostatní ...'!$82:$82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4"/>
  <c r="BH94"/>
  <c r="BG94"/>
  <c r="BF94"/>
  <c r="T94"/>
  <c r="T93"/>
  <c r="R94"/>
  <c r="R93"/>
  <c r="P94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T85"/>
  <c r="R86"/>
  <c r="R85"/>
  <c r="P86"/>
  <c r="P85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2" r="J37"/>
  <c r="J36"/>
  <c i="1" r="AY55"/>
  <c i="2" r="J35"/>
  <c i="1" r="AX55"/>
  <c i="2" r="BI290"/>
  <c r="BH290"/>
  <c r="BG290"/>
  <c r="BF290"/>
  <c r="T290"/>
  <c r="R290"/>
  <c r="P290"/>
  <c r="BI288"/>
  <c r="BH288"/>
  <c r="BG288"/>
  <c r="BF288"/>
  <c r="T288"/>
  <c r="R288"/>
  <c r="P288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61"/>
  <c r="BH261"/>
  <c r="BG261"/>
  <c r="BF261"/>
  <c r="T261"/>
  <c r="R261"/>
  <c r="P261"/>
  <c r="BI258"/>
  <c r="BH258"/>
  <c r="BG258"/>
  <c r="BF258"/>
  <c r="T258"/>
  <c r="R258"/>
  <c r="P258"/>
  <c r="BI257"/>
  <c r="BH257"/>
  <c r="BG257"/>
  <c r="BF257"/>
  <c r="T257"/>
  <c r="R257"/>
  <c r="P257"/>
  <c r="BI255"/>
  <c r="BH255"/>
  <c r="BG255"/>
  <c r="BF255"/>
  <c r="T255"/>
  <c r="R255"/>
  <c r="P255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4"/>
  <c r="BH204"/>
  <c r="BG204"/>
  <c r="BF204"/>
  <c r="T204"/>
  <c r="R204"/>
  <c r="P204"/>
  <c r="BI199"/>
  <c r="BH199"/>
  <c r="BG199"/>
  <c r="BF199"/>
  <c r="T199"/>
  <c r="R199"/>
  <c r="P199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8"/>
  <c r="BH168"/>
  <c r="BG168"/>
  <c r="BF168"/>
  <c r="T168"/>
  <c r="T167"/>
  <c r="R168"/>
  <c r="R167"/>
  <c r="P168"/>
  <c r="P167"/>
  <c r="BI164"/>
  <c r="BH164"/>
  <c r="BG164"/>
  <c r="BF164"/>
  <c r="T164"/>
  <c r="R164"/>
  <c r="P164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26"/>
  <c r="BH126"/>
  <c r="BG126"/>
  <c r="BF126"/>
  <c r="T126"/>
  <c r="R126"/>
  <c r="P126"/>
  <c r="BI122"/>
  <c r="BH122"/>
  <c r="BG122"/>
  <c r="BF122"/>
  <c r="T122"/>
  <c r="R122"/>
  <c r="P122"/>
  <c r="BI119"/>
  <c r="BH119"/>
  <c r="BG119"/>
  <c r="BF119"/>
  <c r="T119"/>
  <c r="R119"/>
  <c r="P119"/>
  <c r="BI115"/>
  <c r="BH115"/>
  <c r="BG115"/>
  <c r="BF115"/>
  <c r="T115"/>
  <c r="R115"/>
  <c r="P115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52"/>
  <c r="E7"/>
  <c r="E48"/>
  <c i="1" r="L50"/>
  <c r="AM50"/>
  <c r="AM49"/>
  <c r="L49"/>
  <c r="AM47"/>
  <c r="L47"/>
  <c r="L45"/>
  <c r="L44"/>
  <c i="2" r="J270"/>
  <c r="BK244"/>
  <c r="J204"/>
  <c r="J156"/>
  <c r="J119"/>
  <c r="BK261"/>
  <c r="J222"/>
  <c r="J133"/>
  <c r="BK290"/>
  <c r="J242"/>
  <c r="J173"/>
  <c r="BK119"/>
  <c i="3" r="J89"/>
  <c i="2" r="J230"/>
  <c r="BK190"/>
  <c r="J150"/>
  <c r="J122"/>
  <c r="J280"/>
  <c r="BK257"/>
  <c r="J208"/>
  <c r="BK122"/>
  <c r="J244"/>
  <c r="BK199"/>
  <c r="BK150"/>
  <c i="3" r="J94"/>
  <c i="2" r="J213"/>
  <c r="BK108"/>
  <c r="BK246"/>
  <c r="BK204"/>
  <c r="BK162"/>
  <c i="3" r="J86"/>
  <c i="2" r="BK283"/>
  <c r="BK224"/>
  <c r="J153"/>
  <c r="J115"/>
  <c r="BK266"/>
  <c r="J251"/>
  <c r="BK135"/>
  <c r="BK233"/>
  <c r="BK168"/>
  <c r="BK138"/>
  <c i="3" r="BK94"/>
  <c i="2" r="J288"/>
  <c r="J227"/>
  <c r="BK185"/>
  <c r="J147"/>
  <c r="J93"/>
  <c r="BK262"/>
  <c r="BK255"/>
  <c r="J199"/>
  <c r="J104"/>
  <c r="BK227"/>
  <c r="J185"/>
  <c r="J144"/>
  <c i="3" r="BK91"/>
  <c i="2" r="J274"/>
  <c r="BK248"/>
  <c r="J210"/>
  <c r="BK164"/>
  <c r="J138"/>
  <c r="BK90"/>
  <c r="J266"/>
  <c r="BK239"/>
  <c r="J162"/>
  <c r="BK280"/>
  <c r="BK216"/>
  <c r="J164"/>
  <c r="J96"/>
  <c r="BK258"/>
  <c r="BK230"/>
  <c r="J141"/>
  <c r="J283"/>
  <c r="J219"/>
  <c r="BK188"/>
  <c r="BK141"/>
  <c i="3" r="BK89"/>
  <c i="2" r="BK270"/>
  <c r="J246"/>
  <c r="BK208"/>
  <c r="BK181"/>
  <c r="BK144"/>
  <c r="BK101"/>
  <c r="J262"/>
  <c r="J216"/>
  <c r="BK158"/>
  <c r="J101"/>
  <c r="BK213"/>
  <c r="J190"/>
  <c r="BK156"/>
  <c r="J108"/>
  <c r="BK274"/>
  <c r="BK251"/>
  <c r="BK219"/>
  <c r="BK173"/>
  <c r="J126"/>
  <c r="BK288"/>
  <c r="BK242"/>
  <c r="BK153"/>
  <c r="J277"/>
  <c r="BK210"/>
  <c r="J158"/>
  <c r="BK93"/>
  <c r="BK277"/>
  <c r="J257"/>
  <c r="BK222"/>
  <c r="J177"/>
  <c r="J135"/>
  <c r="BK104"/>
  <c r="J261"/>
  <c r="J224"/>
  <c r="BK147"/>
  <c r="J90"/>
  <c r="J235"/>
  <c r="J181"/>
  <c r="BK126"/>
  <c i="3" r="BK86"/>
  <c i="2" r="J248"/>
  <c r="J188"/>
  <c r="BK96"/>
  <c r="J239"/>
  <c r="BK177"/>
  <c r="BK115"/>
  <c i="3" r="J91"/>
  <c i="2" r="J255"/>
  <c r="J233"/>
  <c r="BK192"/>
  <c r="J168"/>
  <c r="BK133"/>
  <c r="J290"/>
  <c r="J258"/>
  <c r="BK235"/>
  <c r="J192"/>
  <c i="1" r="AS54"/>
  <c i="2" l="1" r="BK89"/>
  <c r="J89"/>
  <c r="J61"/>
  <c r="R172"/>
  <c r="P203"/>
  <c r="P232"/>
  <c r="BK265"/>
  <c r="J265"/>
  <c r="J66"/>
  <c r="R265"/>
  <c r="R287"/>
  <c r="T89"/>
  <c r="T172"/>
  <c r="R203"/>
  <c r="T232"/>
  <c r="T265"/>
  <c r="P287"/>
  <c r="P89"/>
  <c r="BK172"/>
  <c r="J172"/>
  <c r="J63"/>
  <c r="BK203"/>
  <c r="J203"/>
  <c r="J64"/>
  <c r="T203"/>
  <c r="R232"/>
  <c r="P265"/>
  <c r="BK287"/>
  <c r="J287"/>
  <c r="J67"/>
  <c r="T287"/>
  <c i="3" r="BK88"/>
  <c r="J88"/>
  <c r="J62"/>
  <c r="P88"/>
  <c r="P84"/>
  <c r="P83"/>
  <c i="1" r="AU56"/>
  <c i="3" r="T88"/>
  <c r="T84"/>
  <c r="T83"/>
  <c i="2" r="R89"/>
  <c r="R88"/>
  <c r="R87"/>
  <c r="P172"/>
  <c r="BK232"/>
  <c r="J232"/>
  <c r="J65"/>
  <c i="3" r="R88"/>
  <c r="R84"/>
  <c r="R83"/>
  <c i="2" r="BK167"/>
  <c r="J167"/>
  <c r="J62"/>
  <c i="3" r="BK85"/>
  <c r="J85"/>
  <c r="J61"/>
  <c r="BK93"/>
  <c r="J93"/>
  <c r="J63"/>
  <c r="F55"/>
  <c r="J52"/>
  <c r="BE94"/>
  <c r="E48"/>
  <c r="BE86"/>
  <c r="BE89"/>
  <c r="BE91"/>
  <c i="2" r="F55"/>
  <c r="E77"/>
  <c r="J81"/>
  <c r="BE90"/>
  <c r="BE104"/>
  <c r="BE108"/>
  <c r="BE122"/>
  <c r="BE153"/>
  <c r="BE158"/>
  <c r="BE181"/>
  <c r="BE190"/>
  <c r="BE208"/>
  <c r="BE230"/>
  <c r="BE244"/>
  <c r="BE288"/>
  <c r="BE290"/>
  <c r="BE93"/>
  <c r="BE133"/>
  <c r="BE138"/>
  <c r="BE144"/>
  <c r="BE156"/>
  <c r="BE164"/>
  <c r="BE173"/>
  <c r="BE185"/>
  <c r="BE192"/>
  <c r="BE204"/>
  <c r="BE210"/>
  <c r="BE216"/>
  <c r="BE219"/>
  <c r="BE227"/>
  <c r="BE233"/>
  <c r="BE239"/>
  <c r="BE248"/>
  <c r="BE257"/>
  <c r="BE258"/>
  <c r="BE261"/>
  <c r="BE262"/>
  <c r="BE266"/>
  <c r="BE277"/>
  <c r="BE96"/>
  <c r="BE101"/>
  <c r="BE115"/>
  <c r="BE119"/>
  <c r="BE126"/>
  <c r="BE135"/>
  <c r="BE141"/>
  <c r="BE147"/>
  <c r="BE150"/>
  <c r="BE162"/>
  <c r="BE168"/>
  <c r="BE177"/>
  <c r="BE188"/>
  <c r="BE199"/>
  <c r="BE213"/>
  <c r="BE222"/>
  <c r="BE224"/>
  <c r="BE235"/>
  <c r="BE242"/>
  <c r="BE246"/>
  <c r="BE251"/>
  <c r="BE255"/>
  <c r="BE270"/>
  <c r="BE274"/>
  <c r="BE280"/>
  <c r="BE283"/>
  <c r="F36"/>
  <c i="1" r="BC55"/>
  <c i="2" r="F34"/>
  <c i="1" r="BA55"/>
  <c i="3" r="F35"/>
  <c i="1" r="BB56"/>
  <c i="3" r="F37"/>
  <c i="1" r="BD56"/>
  <c i="3" r="J34"/>
  <c i="1" r="AW56"/>
  <c i="2" r="F37"/>
  <c i="1" r="BD55"/>
  <c i="2" r="F35"/>
  <c i="1" r="BB55"/>
  <c i="3" r="F34"/>
  <c i="1" r="BA56"/>
  <c i="3" r="F36"/>
  <c i="1" r="BC56"/>
  <c i="2" r="J34"/>
  <c i="1" r="AW55"/>
  <c i="2" l="1" r="P88"/>
  <c r="P87"/>
  <c i="1" r="AU55"/>
  <c i="2" r="T88"/>
  <c r="T87"/>
  <c r="BK88"/>
  <c r="BK87"/>
  <c r="J87"/>
  <c r="J59"/>
  <c i="3" r="BK84"/>
  <c r="BK83"/>
  <c r="J83"/>
  <c r="J59"/>
  <c i="2" r="J33"/>
  <c i="1" r="AV55"/>
  <c r="AT55"/>
  <c r="AU54"/>
  <c r="BA54"/>
  <c r="W30"/>
  <c r="BB54"/>
  <c r="W31"/>
  <c r="BD54"/>
  <c r="W33"/>
  <c i="3" r="J33"/>
  <c i="1" r="AV56"/>
  <c r="AT56"/>
  <c i="2" r="F33"/>
  <c i="1" r="AZ55"/>
  <c r="BC54"/>
  <c r="W32"/>
  <c i="3" r="F33"/>
  <c i="1" r="AZ56"/>
  <c i="2" l="1" r="J88"/>
  <c r="J60"/>
  <c i="3" r="J84"/>
  <c r="J60"/>
  <c i="2" r="J30"/>
  <c i="1" r="AG55"/>
  <c r="AZ54"/>
  <c r="W29"/>
  <c i="3" r="J30"/>
  <c i="1" r="AG56"/>
  <c r="AX54"/>
  <c r="AW54"/>
  <c r="AK30"/>
  <c r="AY54"/>
  <c i="3" l="1" r="J39"/>
  <c i="2" r="J39"/>
  <c i="1" r="AN55"/>
  <c r="AN56"/>
  <c r="AG54"/>
  <c r="AK26"/>
  <c r="AV54"/>
  <c r="AK29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<sst xmlns="http://schemas.openxmlformats.org/spreadsheetml/2006/main">
  <si>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</si>
  <si>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</si>
  <si>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</si>
  <si>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</si>
  <si>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</si>
  <si>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{8d64e9e3-017d-47d5-a3fe-cdbc3164c17e}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</si>
  <si>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</si>
  <si>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</si>
  <si>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</si>
  <si>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</si>
  <si>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</si>
  <si>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</si>
  <si>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</si>
  <si>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</si>
  <si>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23-65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</si>
  <si>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</si>
  <si>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</si>
  <si>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ul. Dlážděná a Pod Skalou v Psárech</t>
  </si>
  <si>
    <t>KSO:</t>
  </si>
  <si>
    <t/>
  </si>
  <si>
    <t>CC-CZ:</t>
  </si>
  <si>
    <t>Místo:</t>
  </si>
  <si>
    <t>Psáry</t>
  </si>
  <si>
    <t>Datum:</t>
  </si>
  <si>
    <t>16. 1. 2024</t>
  </si>
  <si>
    <t>Zadavatel:</t>
  </si>
  <si>
    <t>IČ:</t>
  </si>
  <si>
    <t>00241580</t>
  </si>
  <si>
    <t>Obec Psáry</t>
  </si>
  <si>
    <t>DIČ:</t>
  </si>
  <si>
    <t>CZ00241580</t>
  </si>
  <si>
    <t>Uchazeč:</t>
  </si>
  <si>
    <t>Vyplň údaj</t>
  </si>
  <si>
    <t>Projektant:</t>
  </si>
  <si>
    <t>03833861</t>
  </si>
  <si>
    <t>AllPlan Projekt s.r.o.</t>
  </si>
  <si>
    <t>True</t>
  </si>
  <si>
    <t>Zpracovatel:</t>
  </si>
  <si>
    <t>74086880</t>
  </si>
  <si>
    <t>Václav Křišťál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</si>
  <si>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</si>
  <si>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Soupis prací sestaven dle předané dokumentace ve stupni DUR + DSP a předpokládaném rozsahu prací.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</si>
  <si>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</si>
  <si>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</si>
  <si>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</si>
  <si>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</si>
  <si>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</si>
  <si>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</si>
  <si>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</si>
  <si>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</si>
  <si>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</si>
  <si>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</si>
  <si>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</si>
  <si>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</si>
  <si>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</si>
  <si>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</si>
  <si>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</si>
  <si>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</si>
  <si>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</si>
  <si>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</si>
  <si>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</si>
  <si>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</si>
  <si>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</si>
  <si>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</si>
  <si>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</si>
  <si>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</si>
  <si>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</si>
  <si>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</si>
  <si>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</si>
  <si>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</si>
  <si>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</si>
  <si>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</si>
  <si>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</si>
  <si>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</si>
  <si>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</si>
  <si>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</si>
  <si>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</si>
  <si>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</si>
  <si>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</si>
  <si>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</si>
  <si>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</si>
  <si>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SO100</t>
  </si>
  <si>
    <t>SO 100 Komunikace</t>
  </si>
  <si>
    <t>STA</t>
  </si>
  <si>
    <t>1</t>
  </si>
  <si>
    <t>{2982f0f6-f9ef-44a2-a7dc-158c9d5c6f2e}</t>
  </si>
  <si>
    <t>2</t>
  </si>
  <si>
    <t>VON</t>
  </si>
  <si>
    <t>Vedlejší a ostatní náklady</t>
  </si>
  <si>
    <t>{98281b00-7f65-4d29-b2e2-db999619dfaf}</t>
  </si>
  <si>
    <t>KRYCÍ LIST SOUPISU PRACÍ</t>
  </si>
  <si>
    <t>Objekt:</t>
  </si>
  <si>
    <t>SO100 - SO 100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</si>
  <si>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</si>
  <si>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</si>
  <si>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</si>
  <si>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</si>
  <si>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</si>
  <si>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</si>
  <si>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</si>
  <si>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</si>
  <si>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</si>
  <si>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</si>
  <si>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</si>
  <si>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</si>
  <si>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</si>
  <si>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</si>
  <si>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</si>
  <si>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</si>
  <si>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</si>
  <si>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</si>
  <si>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</si>
  <si>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</si>
  <si>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</si>
  <si>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</si>
  <si>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</si>
  <si>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</si>
  <si>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</si>
  <si>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</si>
  <si>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</si>
  <si>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</si>
  <si>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</si>
  <si>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</si>
  <si>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112251102</t>
  </si>
  <si>
    <t>Odstranění pařezů strojně s jejich vykopáním nebo vytrháním průměru přes 300 do 500 mm</t>
  </si>
  <si>
    <t>kus</t>
  </si>
  <si>
    <t>CS ÚRS 2023 02</t>
  </si>
  <si>
    <t>4</t>
  </si>
  <si>
    <t>-1049359960</t>
  </si>
  <si>
    <t>Online PSC</t>
  </si>
  <si>
    <t>https://podminky.urs.cz/item/CS_URS_2023_02/112251102</t>
  </si>
  <si>
    <t>VV</t>
  </si>
  <si>
    <t>1"č.p.67</t>
  </si>
  <si>
    <t>113107224</t>
  </si>
  <si>
    <t>Odstranění podkladů nebo krytů strojně plochy jednotlivě přes 200 m2 s přemístěním hmot na skládku na vzdálenost do 20 m nebo s naložením na dopravní prostředek z kameniva hrubého drceného, o tl. vrstvy přes 300 do 400 mm</t>
  </si>
  <si>
    <t>m2</t>
  </si>
  <si>
    <t>-302785514</t>
  </si>
  <si>
    <t>https://podminky.urs.cz/item/CS_URS_2023_02/113107224</t>
  </si>
  <si>
    <t>1685,15*0,1"obnova celé skladby</t>
  </si>
  <si>
    <t>3</t>
  </si>
  <si>
    <t>113107232</t>
  </si>
  <si>
    <t>Odstranění podkladů nebo krytů strojně plochy jednotlivě přes 200 m2 s přemístěním hmot na skládku na vzdálenost do 20 m nebo s naložením na dopravní prostředek z betonu prostého, o tl. vrstvy přes 150 do 300 mm</t>
  </si>
  <si>
    <t>-850363664</t>
  </si>
  <si>
    <t>https://podminky.urs.cz/item/CS_URS_2023_02/113107232</t>
  </si>
  <si>
    <t>2,03"č.p.108</t>
  </si>
  <si>
    <t>10*0,2"drobné plochy beton. u č.p. 108</t>
  </si>
  <si>
    <t>2,4"drobné plochy č.p. 67</t>
  </si>
  <si>
    <t>113107237</t>
  </si>
  <si>
    <t>Odstranění podkladů nebo krytů strojně plochy jednotlivě přes 200 m2 s přemístěním hmot na skládku na vzdálenost do 20 m nebo s naložením na dopravní prostředek z betonu vyztuženého sítěmi, o tl. vrstvy přes 150 do 300 mm</t>
  </si>
  <si>
    <t>190096271</t>
  </si>
  <si>
    <t>https://podminky.urs.cz/item/CS_URS_2023_02/113107237</t>
  </si>
  <si>
    <t>3,24"č.p.122</t>
  </si>
  <si>
    <t>5</t>
  </si>
  <si>
    <t>113107243</t>
  </si>
  <si>
    <t>Odstranění podkladů nebo krytů strojně plochy jednotlivě přes 200 m2 s přemístěním hmot na skládku na vzdálenost do 20 m nebo s naložením na dopravní prostředek živičných, o tl. vrstvy přes 100 do 150 mm</t>
  </si>
  <si>
    <t>-1814994126</t>
  </si>
  <si>
    <t>https://podminky.urs.cz/item/CS_URS_2023_02/113107243</t>
  </si>
  <si>
    <t>vjezdy</t>
  </si>
  <si>
    <t>6,5*0,4"č.p.77</t>
  </si>
  <si>
    <t>6</t>
  </si>
  <si>
    <t>113154263</t>
  </si>
  <si>
    <t>Frézování živičného podkladu nebo krytu s naložením na dopravní prostředek plochy přes 500 do 1 000 m2 s překážkami v trase pruhu šířky přes 1 m do 2 m, tloušťky vrstvy 50 mm</t>
  </si>
  <si>
    <t>-1448537650</t>
  </si>
  <si>
    <t>https://podminky.urs.cz/item/CS_URS_2023_02/113154263</t>
  </si>
  <si>
    <t>celá plocha</t>
  </si>
  <si>
    <t>834,8+777,75"komunikace</t>
  </si>
  <si>
    <t>70"napojení na stáv.</t>
  </si>
  <si>
    <t>-6,43"odp.bet.</t>
  </si>
  <si>
    <t>-3,24"odp.bet</t>
  </si>
  <si>
    <t>7</t>
  </si>
  <si>
    <t>113154264</t>
  </si>
  <si>
    <t>Frézování živičného podkladu nebo krytu s naložením na dopravní prostředek plochy přes 500 do 1 000 m2 s překážkami v trase pruhu šířky přes 1 m do 2 m, tloušťky vrstvy 100 mm</t>
  </si>
  <si>
    <t>1552262549</t>
  </si>
  <si>
    <t>https://podminky.urs.cz/item/CS_URS_2023_02/113154264</t>
  </si>
  <si>
    <t>(834,8+777,75-6,43-3,24)*0,5"komunikace 50% frézování do hl. 80mm</t>
  </si>
  <si>
    <t>70*0,5"napojení na stáv.</t>
  </si>
  <si>
    <t>8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</si>
  <si>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</si>
  <si>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</si>
  <si>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</si>
  <si>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1932411435</t>
  </si>
  <si>
    <t>https://podminky.urs.cz/item/CS_URS_2023_02/113202111</t>
  </si>
  <si>
    <t>200,5*0,25"výměna 25%</t>
  </si>
  <si>
    <t>9</t>
  </si>
  <si>
    <t>113205112</t>
  </si>
  <si>
    <t>Vytrhání svodnic s vybouráním lože, s přemístěním hmot na skládku na vzdálenost do 3 m nebo s naložením na dopravní prostředek ocelových kotvených do betonu</t>
  </si>
  <si>
    <t>-1862838312</t>
  </si>
  <si>
    <t>https://podminky.urs.cz/item/CS_URS_2023_02/113205112</t>
  </si>
  <si>
    <t>5,6"ul.pod Skalou</t>
  </si>
  <si>
    <t>5"ul.dlážděná</t>
  </si>
  <si>
    <t>10</t>
  </si>
  <si>
    <t>132251101</t>
  </si>
  <si>
    <t>Hloubení nezapažených rýh šířky do 800 mm strojně s urovnáním dna do předepsaného profilu a spádu v hornině třídy těžitelnosti I skupiny 3 do 20 m3</t>
  </si>
  <si>
    <t>m3</t>
  </si>
  <si>
    <t>-931960601</t>
  </si>
  <si>
    <t>https://podminky.urs.cz/item/CS_URS_2023_02/132251101</t>
  </si>
  <si>
    <t>žlab-napojení potrubí</t>
  </si>
  <si>
    <t>3*0,6*1,8</t>
  </si>
  <si>
    <t>4*0,6*1,8</t>
  </si>
  <si>
    <t>pro výměnu obrub</t>
  </si>
  <si>
    <t>35,318*0,3*0,3</t>
  </si>
  <si>
    <t>11</t>
  </si>
  <si>
    <t>162201422</t>
  </si>
  <si>
    <t>Vodorovné přemístění větví, kmenů nebo pařezů s naložením, složením a dopravou do 1000 m pařezů kmenů, průměru přes 300 do 500 mm</t>
  </si>
  <si>
    <t>-851927921</t>
  </si>
  <si>
    <t>https://podminky.urs.cz/item/CS_URS_2023_02/162201422</t>
  </si>
  <si>
    <t>162301972</t>
  </si>
  <si>
    <t>Vodorovné přemístění větví, kmenů nebo pařezů s naložením, složením a dopravou Příplatek k cenám za každých dalších i započatých 1000 m přes 1000 m pařezů kmenů, průměru přes 300 do 500 mm</t>
  </si>
  <si>
    <t>-773402742</t>
  </si>
  <si>
    <t>https://podminky.urs.cz/item/CS_URS_2023_02/162301972</t>
  </si>
  <si>
    <t>1*9</t>
  </si>
  <si>
    <t>13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</si>
  <si>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</si>
  <si>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</si>
  <si>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-782283308</t>
  </si>
  <si>
    <t>https://podminky.urs.cz/item/CS_URS_2023_02/162351104</t>
  </si>
  <si>
    <t>1,589"na zásyp z deponie</t>
  </si>
  <si>
    <t>14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</si>
  <si>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</si>
  <si>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</si>
  <si>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329574825</t>
  </si>
  <si>
    <t>https://podminky.urs.cz/item/CS_URS_2023_02/162651112</t>
  </si>
  <si>
    <t>10,739-1,89-0,63-1,06-5,04</t>
  </si>
  <si>
    <t>15</t>
  </si>
  <si>
    <t>167151101</t>
  </si>
  <si>
    <t>Nakládání, skládání a překládání neulehlého výkopku nebo sypaniny strojně nakládání, množství do 100 m3, z horniny třídy těžitelnosti I, skupiny 1 až 3</t>
  </si>
  <si>
    <t>1234976517</t>
  </si>
  <si>
    <t>https://podminky.urs.cz/item/CS_URS_2023_02/167151101</t>
  </si>
  <si>
    <t>5,04+1,06</t>
  </si>
  <si>
    <t>16</t>
  </si>
  <si>
    <t>171201231</t>
  </si>
  <si>
    <t>Poplatek za uložení stavebního odpadu na recyklační skládce (skládkovné) zeminy a kamení zatříděného do Katalogu odpadů pod kódem 17 05 04</t>
  </si>
  <si>
    <t>t</t>
  </si>
  <si>
    <t>834192207</t>
  </si>
  <si>
    <t>https://podminky.urs.cz/item/CS_URS_2023_02/171201231</t>
  </si>
  <si>
    <t>2,119*1,8</t>
  </si>
  <si>
    <t>17</t>
  </si>
  <si>
    <t>174151101</t>
  </si>
  <si>
    <t>Zásyp sypaninou z jakékoliv horniny strojně s uložením výkopku ve vrstvách se zhutněním jam, šachet, rýh nebo kolem objektů v těchto vykopávkách</t>
  </si>
  <si>
    <t>-2140882071</t>
  </si>
  <si>
    <t>https://podminky.urs.cz/item/CS_URS_2023_02/174151101</t>
  </si>
  <si>
    <t>7*0,6*1,2"přípojka žlabu</t>
  </si>
  <si>
    <t>18</t>
  </si>
  <si>
    <t>174211101</t>
  </si>
  <si>
    <t>Zásyp sypaninou z jakékoliv horniny ručně s uložením výkopku ve vrstvách bez zhutnění jam, šachet, rýh nebo kolem objektů v těchto vykopávkách</t>
  </si>
  <si>
    <t>-1137120482</t>
  </si>
  <si>
    <t>https://podminky.urs.cz/item/CS_URS_2023_02/174211101</t>
  </si>
  <si>
    <t>35,318*0,3*0,1"kolem výměn.obrub</t>
  </si>
  <si>
    <t>19</t>
  </si>
  <si>
    <t>174211202</t>
  </si>
  <si>
    <t>Zásyp jam po pařezech ručně výkopkem z horniny získané při dobývání pařezů s hrubým urovnáním povrchu zasypávky průměru pařezu přes 300 do 500 mm</t>
  </si>
  <si>
    <t>-229063673</t>
  </si>
  <si>
    <t>https://podminky.urs.cz/item/CS_URS_2023_02/174211202</t>
  </si>
  <si>
    <t>20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</si>
  <si>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</si>
  <si>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</si>
  <si>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83853649</t>
  </si>
  <si>
    <t>https://podminky.urs.cz/item/CS_URS_2023_02/175111101</t>
  </si>
  <si>
    <t>3*0,6*0,45</t>
  </si>
  <si>
    <t>4*0,6*0,45</t>
  </si>
  <si>
    <t>M</t>
  </si>
  <si>
    <t>58331351</t>
  </si>
  <si>
    <t>kamenivo těžené drobné frakce 0/4</t>
  </si>
  <si>
    <t>-752218766</t>
  </si>
  <si>
    <t>1,89*2 'Přepočtené koeficientem množství</t>
  </si>
  <si>
    <t>22</t>
  </si>
  <si>
    <t>181951112</t>
  </si>
  <si>
    <t>Úprava pláně vyrovnáním výškových rozdílů strojně v hornině třídy těžitelnosti I, skupiny 1 až 3 se zhutněním</t>
  </si>
  <si>
    <t>-1778072827</t>
  </si>
  <si>
    <t>https://podminky.urs.cz/item/CS_URS_2023_02/181951112</t>
  </si>
  <si>
    <t>1685,15"celá plocha</t>
  </si>
  <si>
    <t>Vodorovné konstrukce</t>
  </si>
  <si>
    <t>23</t>
  </si>
  <si>
    <t>451572111</t>
  </si>
  <si>
    <t>Lože pod potrubí, stoky a drobné objekty v otevřeném výkopu z kameniva drobného těženého 0 až 4 mm</t>
  </si>
  <si>
    <t>-1459156520</t>
  </si>
  <si>
    <t>https://podminky.urs.cz/item/CS_URS_2023_02/451572111</t>
  </si>
  <si>
    <t>3*0,6*0,15</t>
  </si>
  <si>
    <t>4*0,6*0,15</t>
  </si>
  <si>
    <t>Komunikace pozemní</t>
  </si>
  <si>
    <t>24</t>
  </si>
  <si>
    <t>564861011</t>
  </si>
  <si>
    <t>Podklad ze štěrkodrti ŠD s rozprostřením a zhutněním plochy jednotlivě do 100 m2, po zhutnění tl. 200 mm</t>
  </si>
  <si>
    <t>611599565</t>
  </si>
  <si>
    <t>https://podminky.urs.cz/item/CS_URS_2023_02/564861011</t>
  </si>
  <si>
    <t>P</t>
  </si>
  <si>
    <t>Poznámka k položce:_x000d_
Hmotnost položky započítána do přesunu hmot - zohlednění ztíženeho vjezdu a manipulace na staveništi.</t>
  </si>
  <si>
    <t>25</t>
  </si>
  <si>
    <t>564952111</t>
  </si>
  <si>
    <t>Podklad z mechanicky zpevněného kameniva MZK (minerální beton) s rozprostřením a s hutněním, po zhutnění tl. 150 mm</t>
  </si>
  <si>
    <t>-765682852</t>
  </si>
  <si>
    <t>https://podminky.urs.cz/item/CS_URS_2023_02/564952111</t>
  </si>
  <si>
    <t>26</t>
  </si>
  <si>
    <t>565165111</t>
  </si>
  <si>
    <t>Asfaltový beton vrstva podkladní ACP 16 (obalované kamenivo střednězrnné - OKS) s rozprostřením a zhutněním v pruhu šířky přes 1,5 do 3 m, po zhutnění tl. 80 mm</t>
  </si>
  <si>
    <t>545434552</t>
  </si>
  <si>
    <t>https://podminky.urs.cz/item/CS_URS_2023_02/565165111</t>
  </si>
  <si>
    <t>836,44"skladba vč. podkl.vrstvy</t>
  </si>
  <si>
    <t>27</t>
  </si>
  <si>
    <t>566401111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</si>
  <si>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0,06 do 0,08 m3/m2</t>
  </si>
  <si>
    <t>721996073</t>
  </si>
  <si>
    <t>https://podminky.urs.cz/item/CS_URS_2023_02/566401111</t>
  </si>
  <si>
    <t>836,44"doplnění do nivelety po odstranění podkl.živič.vrstvy</t>
  </si>
  <si>
    <t>28</t>
  </si>
  <si>
    <t>573111112</t>
  </si>
  <si>
    <t>Postřik infiltrační PI z asfaltu silničního s posypem kamenivem, v množství 1,00 kg/m2</t>
  </si>
  <si>
    <t>453905716</t>
  </si>
  <si>
    <t>https://podminky.urs.cz/item/CS_URS_2023_02/573111112</t>
  </si>
  <si>
    <t>29</t>
  </si>
  <si>
    <t>573211107</t>
  </si>
  <si>
    <t>Postřik spojovací PS bez posypu kamenivem z asfaltu silničního, v množství 0,30 kg/m2</t>
  </si>
  <si>
    <t>-2060734461</t>
  </si>
  <si>
    <t>https://podminky.urs.cz/item/CS_URS_2023_02/573211107</t>
  </si>
  <si>
    <t>30</t>
  </si>
  <si>
    <t>577134211</t>
  </si>
  <si>
    <t>Asfaltový beton vrstva obrusná ACO 11 (ABS) s rozprostřením a se zhutněním z nemodifikovaného asfaltu v pruhu šířky do 3 m tř. II, po zhutnění tl. 40 mm</t>
  </si>
  <si>
    <t>-2027422872</t>
  </si>
  <si>
    <t>https://podminky.urs.cz/item/CS_URS_2023_02/577134211</t>
  </si>
  <si>
    <t>2,6"doplnění vjezd</t>
  </si>
  <si>
    <t>31</t>
  </si>
  <si>
    <t>581121115.R1</t>
  </si>
  <si>
    <t>Doplnění krytu cementobetonového silničních komunikací skupiny CB I tl. 150 mm</t>
  </si>
  <si>
    <t>147742330</t>
  </si>
  <si>
    <t>vjezdy - kolem přejezd.obruby</t>
  </si>
  <si>
    <t>(5+5+6+5+5+4+5)*0,2</t>
  </si>
  <si>
    <t>Trubní vedení</t>
  </si>
  <si>
    <t>32</t>
  </si>
  <si>
    <t>850311811</t>
  </si>
  <si>
    <t>Bourání stávajícího potrubí z trub litinových hrdlových nebo přírubových v otevřeném výkopu DN do 150</t>
  </si>
  <si>
    <t>-531743537</t>
  </si>
  <si>
    <t>https://podminky.urs.cz/item/CS_URS_2023_02/850311811</t>
  </si>
  <si>
    <t>Poznámka k položce:_x000d_
Ocel. trubka</t>
  </si>
  <si>
    <t>5,06"ocel.trubka č.p. 108</t>
  </si>
  <si>
    <t>33</t>
  </si>
  <si>
    <t>871315221</t>
  </si>
  <si>
    <t>Kanalizační potrubí z tvrdého PVC v otevřeném výkopu ve sklonu do 20 %, hladkého plnostěnného jednovrstvého, tuhost třídy SN 8 DN 160</t>
  </si>
  <si>
    <t>1226572051</t>
  </si>
  <si>
    <t>https://podminky.urs.cz/item/CS_URS_2023_02/871315221</t>
  </si>
  <si>
    <t>34</t>
  </si>
  <si>
    <t>899101211</t>
  </si>
  <si>
    <t>Demontáž poklopů litinových a ocelových včetně rámů, hmotnosti jednotlivě do 50 kg</t>
  </si>
  <si>
    <t>-479164239</t>
  </si>
  <si>
    <t>https://podminky.urs.cz/item/CS_URS_2023_02/899101211</t>
  </si>
  <si>
    <t>21+5</t>
  </si>
  <si>
    <t>35</t>
  </si>
  <si>
    <t>899103112.R1</t>
  </si>
  <si>
    <t>Osazení poklopů litinových, ocelových nebo železobetonových včetně rámů pro třídu zatížení B125, C250</t>
  </si>
  <si>
    <t>1503985902</t>
  </si>
  <si>
    <t>Poznámka k položce:_x000d_
Použití zpět stávajících poklopů, nový bet.prstenec.</t>
  </si>
  <si>
    <t>1+2</t>
  </si>
  <si>
    <t>36</t>
  </si>
  <si>
    <t>899103211</t>
  </si>
  <si>
    <t>Demontáž poklopů litinových a ocelových včetně rámů, hmotnosti jednotlivě přes 100 do 150 Kg</t>
  </si>
  <si>
    <t>2069465814</t>
  </si>
  <si>
    <t>https://podminky.urs.cz/item/CS_URS_2023_02/899103211</t>
  </si>
  <si>
    <t>37</t>
  </si>
  <si>
    <t>899203112.R1</t>
  </si>
  <si>
    <t>Osazení mříží litinových včetně rámů a košů na bahno pro třídu zatížení B125, C250</t>
  </si>
  <si>
    <t>-921515467</t>
  </si>
  <si>
    <t>Poznámka k položce:_x000d_
Použití zpět stávajících mříží, nový bet.prstenec.</t>
  </si>
  <si>
    <t>1+1</t>
  </si>
  <si>
    <t>38</t>
  </si>
  <si>
    <t>899203211</t>
  </si>
  <si>
    <t>Demontáž mříží litinových včetně rámů, hmotnosti jednotlivě přes 100 do 150 Kg</t>
  </si>
  <si>
    <t>503961998</t>
  </si>
  <si>
    <t>https://podminky.urs.cz/item/CS_URS_2023_02/899203211</t>
  </si>
  <si>
    <t>39</t>
  </si>
  <si>
    <t>899401112.R1</t>
  </si>
  <si>
    <t>Osazení poklopů litinových šoupátkových</t>
  </si>
  <si>
    <t>1757726973</t>
  </si>
  <si>
    <t>Poznámka k položce:_x000d_
Použití zpět stávajících poklopů, nová podkl.deska</t>
  </si>
  <si>
    <t>1+1+1+2+2+3+1+1+3+3+3</t>
  </si>
  <si>
    <t>40</t>
  </si>
  <si>
    <t>899401113.R1</t>
  </si>
  <si>
    <t>Osazení poklopů litinových hydrantových</t>
  </si>
  <si>
    <t>1928343823</t>
  </si>
  <si>
    <t>1+1+1+1+1</t>
  </si>
  <si>
    <t>41</t>
  </si>
  <si>
    <t>R.871951</t>
  </si>
  <si>
    <t>Napojení na stávající potrubí PVC</t>
  </si>
  <si>
    <t>2071913534</t>
  </si>
  <si>
    <t>Poznámka k položce:_x000d_
Napojení pás.vpusti na UV</t>
  </si>
  <si>
    <t>Ostatní konstrukce a práce, bourání</t>
  </si>
  <si>
    <t>42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</si>
  <si>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</si>
  <si>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</si>
  <si>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-1780576817</t>
  </si>
  <si>
    <t>https://podminky.urs.cz/item/CS_URS_2023_02/916131213</t>
  </si>
  <si>
    <t>43</t>
  </si>
  <si>
    <t>59217031</t>
  </si>
  <si>
    <t>obrubník betonový silniční 1000x150x250mm</t>
  </si>
  <si>
    <t>1838314819</t>
  </si>
  <si>
    <t>50,125"25% výměna</t>
  </si>
  <si>
    <t xml:space="preserve">-4-11,5"odp.přejezd a přecho.obruby </t>
  </si>
  <si>
    <t>34,625*1,02 'Přepočtené koeficientem množství</t>
  </si>
  <si>
    <t>44</t>
  </si>
  <si>
    <t>59217029</t>
  </si>
  <si>
    <t>obrubník betonový silniční nájezdový 1000x150x150mm</t>
  </si>
  <si>
    <t>211641595</t>
  </si>
  <si>
    <t>46*0,25"výměna 25%</t>
  </si>
  <si>
    <t>11,5*1,02 'Přepočtené koeficientem množství</t>
  </si>
  <si>
    <t>45</t>
  </si>
  <si>
    <t>59217030</t>
  </si>
  <si>
    <t>obrubník betonový silniční přechodový 1000x150x150-250mm</t>
  </si>
  <si>
    <t>110860254</t>
  </si>
  <si>
    <t>46</t>
  </si>
  <si>
    <t>919112222</t>
  </si>
  <si>
    <t>Řezání dilatačních spár v živičném krytu vytvoření komůrky pro těsnící zálivku šířky 15 mm, hloubky 25 mm</t>
  </si>
  <si>
    <t>-409559470</t>
  </si>
  <si>
    <t>https://podminky.urs.cz/item/CS_URS_2023_02/919112222</t>
  </si>
  <si>
    <t>47</t>
  </si>
  <si>
    <t>919122121</t>
  </si>
  <si>
    <t>Utěsnění dilatačních spár zálivkou za tepla v cementobetonovém nebo živičném krytu včetně adhezního nátěru s těsnicím profilem pod zálivkou, pro komůrky šířky 15 mm, hloubky 25 mm</t>
  </si>
  <si>
    <t>685065616</t>
  </si>
  <si>
    <t>https://podminky.urs.cz/item/CS_URS_2023_02/919122121</t>
  </si>
  <si>
    <t>48</t>
  </si>
  <si>
    <t>919735112</t>
  </si>
  <si>
    <t>Řezání stávajícího živičného krytu nebo podkladu hloubky přes 50 do 100 mm</t>
  </si>
  <si>
    <t>1472655204</t>
  </si>
  <si>
    <t>https://podminky.urs.cz/item/CS_URS_2023_02/919735112</t>
  </si>
  <si>
    <t>11,85+11,2+7,8</t>
  </si>
  <si>
    <t>49</t>
  </si>
  <si>
    <t>919735122</t>
  </si>
  <si>
    <t>Řezání stávajícího betonového krytu nebo podkladu hloubky přes 50 do 100 mm</t>
  </si>
  <si>
    <t>-2103697558</t>
  </si>
  <si>
    <t>https://podminky.urs.cz/item/CS_URS_2023_02/919735122</t>
  </si>
  <si>
    <t>1,1"branak č.p. 178</t>
  </si>
  <si>
    <t>8,3"p.č. 631/28</t>
  </si>
  <si>
    <t>50</t>
  </si>
  <si>
    <t>935111111</t>
  </si>
  <si>
    <t>Osazení betonového příkopového žlabu s vyplněním a zatřením spár cementovou maltou s ložem tl. 100 mm z kameniva těženého nebo štěrkopísku z betonových příkopových tvárnic šířky do 500 mm</t>
  </si>
  <si>
    <t>-569634164</t>
  </si>
  <si>
    <t>https://podminky.urs.cz/item/CS_URS_2023_02/935111111</t>
  </si>
  <si>
    <t>51</t>
  </si>
  <si>
    <t>59227054</t>
  </si>
  <si>
    <t>žlabovka příkopová betonová 500x500x130mm</t>
  </si>
  <si>
    <t>-1221706410</t>
  </si>
  <si>
    <t>52</t>
  </si>
  <si>
    <t>935113112</t>
  </si>
  <si>
    <t>Osazení odvodňovacího žlabu s krycím roštem polymerbetonového šířky přes 200 mm</t>
  </si>
  <si>
    <t>-1181787875</t>
  </si>
  <si>
    <t>https://podminky.urs.cz/item/CS_URS_2023_02/935113112</t>
  </si>
  <si>
    <t>9+9,5</t>
  </si>
  <si>
    <t>53</t>
  </si>
  <si>
    <t>59227110.R1</t>
  </si>
  <si>
    <t>žlab odvodňovací z polymerbetonu bez spádu dna s roštěm, š 300mm</t>
  </si>
  <si>
    <t>1398119765</t>
  </si>
  <si>
    <t>54</t>
  </si>
  <si>
    <t>966008211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</si>
  <si>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</si>
  <si>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612594695</t>
  </si>
  <si>
    <t>https://podminky.urs.cz/item/CS_URS_2023_02/966008211</t>
  </si>
  <si>
    <t>7,3"č.p.123</t>
  </si>
  <si>
    <t>997</t>
  </si>
  <si>
    <t>Přesun sutě</t>
  </si>
  <si>
    <t>55</t>
  </si>
  <si>
    <t>997221551</t>
  </si>
  <si>
    <t>Vodorovná doprava suti bez naložení, ale se složením a s hrubým urovnáním ze sypkých materiálů, na vzdálenost do 1 km</t>
  </si>
  <si>
    <t>-1325681790</t>
  </si>
  <si>
    <t>https://podminky.urs.cz/item/CS_URS_2023_02/997221551</t>
  </si>
  <si>
    <t>506,83"celé množství suti</t>
  </si>
  <si>
    <t>-0,3-0,45-1,3"odp.poklopů pro zpětné použití</t>
  </si>
  <si>
    <t>56</t>
  </si>
  <si>
    <t>997221559</t>
  </si>
  <si>
    <t>Vodorovná doprava suti bez naložení, ale se složením a s hrubým urovnáním Příplatek k ceně za každý další i započatý 1 km přes 1 km</t>
  </si>
  <si>
    <t>1404177646</t>
  </si>
  <si>
    <t>https://podminky.urs.cz/item/CS_URS_2023_02/997221559</t>
  </si>
  <si>
    <t>504,78</t>
  </si>
  <si>
    <t>504,78*9 'Přepočtené koeficientem množství</t>
  </si>
  <si>
    <t>57</t>
  </si>
  <si>
    <t>997221861</t>
  </si>
  <si>
    <t>Poplatek za uložení stavebního odpadu na recyklační skládce (skládkovné) z prostého betonu zatříděného do Katalogu odpadů pod kódem 17 01 01</t>
  </si>
  <si>
    <t>1916258276</t>
  </si>
  <si>
    <t>https://podminky.urs.cz/item/CS_URS_2023_02/997221861</t>
  </si>
  <si>
    <t>1,825+4,019+2,041+10,276</t>
  </si>
  <si>
    <t>58</t>
  </si>
  <si>
    <t>997221873</t>
  </si>
  <si>
    <t>-621036749</t>
  </si>
  <si>
    <t>https://podminky.urs.cz/item/CS_URS_2023_02/997221873</t>
  </si>
  <si>
    <t>97,739"podklad</t>
  </si>
  <si>
    <t>59</t>
  </si>
  <si>
    <t>997221875</t>
  </si>
  <si>
    <t>Poplatek za uložení stavebního odpadu na recyklační skládce (skládkovné) asfaltového bez obsahu dehtu zatříděného do Katalogu odpadů pod kódem 17 03 02</t>
  </si>
  <si>
    <t>-1118269245</t>
  </si>
  <si>
    <t>https://podminky.urs.cz/item/CS_URS_2023_02/997221875</t>
  </si>
  <si>
    <t>0,822+192,381+192,381"asf.</t>
  </si>
  <si>
    <t>60</t>
  </si>
  <si>
    <t>997013871</t>
  </si>
  <si>
    <t>Poplatek za uložení stavebního odpadu na recyklační skládce (skládkovné) směsného stavebního a demoličního zatříděného do Katalogu odpadů pod kódem 17 09 04</t>
  </si>
  <si>
    <t>-1597505764</t>
  </si>
  <si>
    <t>https://podminky.urs.cz/item/CS_URS_2023_02/997013871</t>
  </si>
  <si>
    <t>směsný mat.</t>
  </si>
  <si>
    <t>0,223+3,074</t>
  </si>
  <si>
    <t>998</t>
  </si>
  <si>
    <t>Přesun hmot</t>
  </si>
  <si>
    <t>61</t>
  </si>
  <si>
    <t>998225111</t>
  </si>
  <si>
    <t>Přesun hmot pro komunikace s krytem z kameniva, monolitickým betonovým nebo živičným dopravní vzdálenost do 200 m jakékoliv délky objektu</t>
  </si>
  <si>
    <t>580898459</t>
  </si>
  <si>
    <t>https://podminky.urs.cz/item/CS_URS_2023_02/998225111</t>
  </si>
  <si>
    <t>62</t>
  </si>
  <si>
    <t>998225191</t>
  </si>
  <si>
    <t>Přesun hmot pro komunikace s krytem z kameniva, monolitickým betonovým nebo živičným Příplatek k ceně za zvětšený přesun přes vymezenou největší dopravní vzdálenost do 1000 m</t>
  </si>
  <si>
    <t>208817565</t>
  </si>
  <si>
    <t>https://podminky.urs.cz/item/CS_URS_2023_02/998225191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</si>
  <si>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</si>
  <si>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</si>
  <si>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</si>
  <si>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</si>
  <si>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</si>
  <si>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</si>
  <si>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</si>
  <si>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</si>
  <si>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</si>
  <si>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012303000</t>
  </si>
  <si>
    <t>Geodetické práce po výstavbě</t>
  </si>
  <si>
    <t>kpl</t>
  </si>
  <si>
    <t>1024</t>
  </si>
  <si>
    <t>-2050172217</t>
  </si>
  <si>
    <t>https://podminky.urs.cz/item/CS_URS_2023_02/012303000</t>
  </si>
  <si>
    <t>VRN3</t>
  </si>
  <si>
    <t>Zařízení staveniště</t>
  </si>
  <si>
    <t>030001000</t>
  </si>
  <si>
    <t>-83604530</t>
  </si>
  <si>
    <t>https://podminky.urs.cz/item/CS_URS_2023_02/030001000</t>
  </si>
  <si>
    <t>034303000</t>
  </si>
  <si>
    <t>Dopravní značení na staveništi</t>
  </si>
  <si>
    <t>232991186</t>
  </si>
  <si>
    <t>https://podminky.urs.cz/item/CS_URS_2023_02/034303000</t>
  </si>
  <si>
    <t>VRN7</t>
  </si>
  <si>
    <t>Provozní vlivy</t>
  </si>
  <si>
    <t>072103011</t>
  </si>
  <si>
    <t>Zajištění DIO komunikace II. a III. třídy - jednoduché el. vedení</t>
  </si>
  <si>
    <t>-269963754</t>
  </si>
  <si>
    <t>https://podminky.urs.cz/item/CS_URS_2023_02/072103011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</si>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</sst>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2251102" TargetMode="External" /><Relationship Id="rId2" Type="http://schemas.openxmlformats.org/officeDocument/2006/relationships/hyperlink" Target="https://podminky.urs.cz/item/CS_URS_2023_02/113107224" TargetMode="External" /><Relationship Id="rId3" Type="http://schemas.openxmlformats.org/officeDocument/2006/relationships/hyperlink" Target="https://podminky.urs.cz/item/CS_URS_2023_02/113107232" TargetMode="External" /><Relationship Id="rId4" Type="http://schemas.openxmlformats.org/officeDocument/2006/relationships/hyperlink" Target="https://podminky.urs.cz/item/CS_URS_2023_02/113107237" TargetMode="External" /><Relationship Id="rId5" Type="http://schemas.openxmlformats.org/officeDocument/2006/relationships/hyperlink" Target="https://podminky.urs.cz/item/CS_URS_2023_02/113107243" TargetMode="External" /><Relationship Id="rId6" Type="http://schemas.openxmlformats.org/officeDocument/2006/relationships/hyperlink" Target="https://podminky.urs.cz/item/CS_URS_2023_02/113154263" TargetMode="External" /><Relationship Id="rId7" Type="http://schemas.openxmlformats.org/officeDocument/2006/relationships/hyperlink" Target="https://podminky.urs.cz/item/CS_URS_2023_02/113154264" TargetMode="External" /><Relationship Id="rId8" Type="http://schemas.openxmlformats.org/officeDocument/2006/relationships/hyperlink" Target="https://podminky.urs.cz/item/CS_URS_2023_02/113202111" TargetMode="External" /><Relationship Id="rId9" Type="http://schemas.openxmlformats.org/officeDocument/2006/relationships/hyperlink" Target="https://podminky.urs.cz/item/CS_URS_2023_02/113205112" TargetMode="External" /><Relationship Id="rId10" Type="http://schemas.openxmlformats.org/officeDocument/2006/relationships/hyperlink" Target="https://podminky.urs.cz/item/CS_URS_2023_02/132251101" TargetMode="External" /><Relationship Id="rId11" Type="http://schemas.openxmlformats.org/officeDocument/2006/relationships/hyperlink" Target="https://podminky.urs.cz/item/CS_URS_2023_02/162201422" TargetMode="External" /><Relationship Id="rId12" Type="http://schemas.openxmlformats.org/officeDocument/2006/relationships/hyperlink" Target="https://podminky.urs.cz/item/CS_URS_2023_02/162301972" TargetMode="External" /><Relationship Id="rId13" Type="http://schemas.openxmlformats.org/officeDocument/2006/relationships/hyperlink" Target="https://podminky.urs.cz/item/CS_URS_2023_02/162351104" TargetMode="External" /><Relationship Id="rId14" Type="http://schemas.openxmlformats.org/officeDocument/2006/relationships/hyperlink" Target="https://podminky.urs.cz/item/CS_URS_2023_02/162651112" TargetMode="External" /><Relationship Id="rId15" Type="http://schemas.openxmlformats.org/officeDocument/2006/relationships/hyperlink" Target="https://podminky.urs.cz/item/CS_URS_2023_02/167151101" TargetMode="External" /><Relationship Id="rId16" Type="http://schemas.openxmlformats.org/officeDocument/2006/relationships/hyperlink" Target="https://podminky.urs.cz/item/CS_URS_2023_02/171201231" TargetMode="External" /><Relationship Id="rId17" Type="http://schemas.openxmlformats.org/officeDocument/2006/relationships/hyperlink" Target="https://podminky.urs.cz/item/CS_URS_2023_02/174151101" TargetMode="External" /><Relationship Id="rId18" Type="http://schemas.openxmlformats.org/officeDocument/2006/relationships/hyperlink" Target="https://podminky.urs.cz/item/CS_URS_2023_02/174211101" TargetMode="External" /><Relationship Id="rId19" Type="http://schemas.openxmlformats.org/officeDocument/2006/relationships/hyperlink" Target="https://podminky.urs.cz/item/CS_URS_2023_02/174211202" TargetMode="External" /><Relationship Id="rId20" Type="http://schemas.openxmlformats.org/officeDocument/2006/relationships/hyperlink" Target="https://podminky.urs.cz/item/CS_URS_2023_02/175111101" TargetMode="External" /><Relationship Id="rId21" Type="http://schemas.openxmlformats.org/officeDocument/2006/relationships/hyperlink" Target="https://podminky.urs.cz/item/CS_URS_2023_02/181951112" TargetMode="External" /><Relationship Id="rId22" Type="http://schemas.openxmlformats.org/officeDocument/2006/relationships/hyperlink" Target="https://podminky.urs.cz/item/CS_URS_2023_02/451572111" TargetMode="External" /><Relationship Id="rId23" Type="http://schemas.openxmlformats.org/officeDocument/2006/relationships/hyperlink" Target="https://podminky.urs.cz/item/CS_URS_2023_02/564861011" TargetMode="External" /><Relationship Id="rId24" Type="http://schemas.openxmlformats.org/officeDocument/2006/relationships/hyperlink" Target="https://podminky.urs.cz/item/CS_URS_2023_02/564952111" TargetMode="External" /><Relationship Id="rId25" Type="http://schemas.openxmlformats.org/officeDocument/2006/relationships/hyperlink" Target="https://podminky.urs.cz/item/CS_URS_2023_02/565165111" TargetMode="External" /><Relationship Id="rId26" Type="http://schemas.openxmlformats.org/officeDocument/2006/relationships/hyperlink" Target="https://podminky.urs.cz/item/CS_URS_2023_02/566401111" TargetMode="External" /><Relationship Id="rId27" Type="http://schemas.openxmlformats.org/officeDocument/2006/relationships/hyperlink" Target="https://podminky.urs.cz/item/CS_URS_2023_02/573111112" TargetMode="External" /><Relationship Id="rId28" Type="http://schemas.openxmlformats.org/officeDocument/2006/relationships/hyperlink" Target="https://podminky.urs.cz/item/CS_URS_2023_02/573211107" TargetMode="External" /><Relationship Id="rId29" Type="http://schemas.openxmlformats.org/officeDocument/2006/relationships/hyperlink" Target="https://podminky.urs.cz/item/CS_URS_2023_02/577134211" TargetMode="External" /><Relationship Id="rId30" Type="http://schemas.openxmlformats.org/officeDocument/2006/relationships/hyperlink" Target="https://podminky.urs.cz/item/CS_URS_2023_02/850311811" TargetMode="External" /><Relationship Id="rId31" Type="http://schemas.openxmlformats.org/officeDocument/2006/relationships/hyperlink" Target="https://podminky.urs.cz/item/CS_URS_2023_02/871315221" TargetMode="External" /><Relationship Id="rId32" Type="http://schemas.openxmlformats.org/officeDocument/2006/relationships/hyperlink" Target="https://podminky.urs.cz/item/CS_URS_2023_02/899101211" TargetMode="External" /><Relationship Id="rId33" Type="http://schemas.openxmlformats.org/officeDocument/2006/relationships/hyperlink" Target="https://podminky.urs.cz/item/CS_URS_2023_02/899103211" TargetMode="External" /><Relationship Id="rId34" Type="http://schemas.openxmlformats.org/officeDocument/2006/relationships/hyperlink" Target="https://podminky.urs.cz/item/CS_URS_2023_02/899203211" TargetMode="External" /><Relationship Id="rId35" Type="http://schemas.openxmlformats.org/officeDocument/2006/relationships/hyperlink" Target="https://podminky.urs.cz/item/CS_URS_2023_02/916131213" TargetMode="External" /><Relationship Id="rId36" Type="http://schemas.openxmlformats.org/officeDocument/2006/relationships/hyperlink" Target="https://podminky.urs.cz/item/CS_URS_2023_02/919112222" TargetMode="External" /><Relationship Id="rId37" Type="http://schemas.openxmlformats.org/officeDocument/2006/relationships/hyperlink" Target="https://podminky.urs.cz/item/CS_URS_2023_02/919122121" TargetMode="External" /><Relationship Id="rId38" Type="http://schemas.openxmlformats.org/officeDocument/2006/relationships/hyperlink" Target="https://podminky.urs.cz/item/CS_URS_2023_02/919735112" TargetMode="External" /><Relationship Id="rId39" Type="http://schemas.openxmlformats.org/officeDocument/2006/relationships/hyperlink" Target="https://podminky.urs.cz/item/CS_URS_2023_02/919735122" TargetMode="External" /><Relationship Id="rId40" Type="http://schemas.openxmlformats.org/officeDocument/2006/relationships/hyperlink" Target="https://podminky.urs.cz/item/CS_URS_2023_02/935111111" TargetMode="External" /><Relationship Id="rId41" Type="http://schemas.openxmlformats.org/officeDocument/2006/relationships/hyperlink" Target="https://podminky.urs.cz/item/CS_URS_2023_02/935113112" TargetMode="External" /><Relationship Id="rId42" Type="http://schemas.openxmlformats.org/officeDocument/2006/relationships/hyperlink" Target="https://podminky.urs.cz/item/CS_URS_2023_02/966008211" TargetMode="External" /><Relationship Id="rId43" Type="http://schemas.openxmlformats.org/officeDocument/2006/relationships/hyperlink" Target="https://podminky.urs.cz/item/CS_URS_2023_02/997221551" TargetMode="External" /><Relationship Id="rId44" Type="http://schemas.openxmlformats.org/officeDocument/2006/relationships/hyperlink" Target="https://podminky.urs.cz/item/CS_URS_2023_02/997221559" TargetMode="External" /><Relationship Id="rId45" Type="http://schemas.openxmlformats.org/officeDocument/2006/relationships/hyperlink" Target="https://podminky.urs.cz/item/CS_URS_2023_02/997221861" TargetMode="External" /><Relationship Id="rId46" Type="http://schemas.openxmlformats.org/officeDocument/2006/relationships/hyperlink" Target="https://podminky.urs.cz/item/CS_URS_2023_02/997221873" TargetMode="External" /><Relationship Id="rId47" Type="http://schemas.openxmlformats.org/officeDocument/2006/relationships/hyperlink" Target="https://podminky.urs.cz/item/CS_URS_2023_02/997221875" TargetMode="External" /><Relationship Id="rId48" Type="http://schemas.openxmlformats.org/officeDocument/2006/relationships/hyperlink" Target="https://podminky.urs.cz/item/CS_URS_2023_02/997013871" TargetMode="External" /><Relationship Id="rId49" Type="http://schemas.openxmlformats.org/officeDocument/2006/relationships/hyperlink" Target="https://podminky.urs.cz/item/CS_URS_2023_02/998225111" TargetMode="External" /><Relationship Id="rId50" Type="http://schemas.openxmlformats.org/officeDocument/2006/relationships/hyperlink" Target="https://podminky.urs.cz/item/CS_URS_2023_02/998225191" TargetMode="External" /><Relationship Id="rId5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012303000" TargetMode="External" /><Relationship Id="rId2" Type="http://schemas.openxmlformats.org/officeDocument/2006/relationships/hyperlink" Target="https://podminky.urs.cz/item/CS_URS_2023_02/030001000" TargetMode="External" /><Relationship Id="rId3" Type="http://schemas.openxmlformats.org/officeDocument/2006/relationships/hyperlink" Target="https://podminky.urs.cz/item/CS_URS_2023_02/034303000" TargetMode="External" /><Relationship Id="rId4" Type="http://schemas.openxmlformats.org/officeDocument/2006/relationships/hyperlink" Target="https://podminky.urs.cz/item/CS_URS_2023_02/072103011" TargetMode="External" /><Relationship Id="rId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36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38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59.25" customHeight="1">
      <c r="B23" s="22"/>
      <c r="C23" s="23"/>
      <c r="D23" s="23"/>
      <c r="E23" s="37" t="s">
        <v>41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43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44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45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46</v>
      </c>
      <c r="E29" s="48"/>
      <c r="F29" s="33" t="s">
        <v>47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48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49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50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51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52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53</v>
      </c>
      <c r="U35" s="55"/>
      <c r="V35" s="55"/>
      <c r="W35" s="55"/>
      <c r="X35" s="57" t="s">
        <v>54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55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23-65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Rekonstrukce ul. Dlážděná a Pod Skalou v Psárech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Psáry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16. 1. 2024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Obec Psáry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AllPlan Projekt s.r.o.</v>
      </c>
      <c r="AN49" s="65"/>
      <c r="AO49" s="65"/>
      <c r="AP49" s="65"/>
      <c r="AQ49" s="41"/>
      <c r="AR49" s="45"/>
      <c r="AS49" s="75" t="s">
        <v>56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37</v>
      </c>
      <c r="AJ50" s="41"/>
      <c r="AK50" s="41"/>
      <c r="AL50" s="41"/>
      <c r="AM50" s="74" t="str">
        <f>IF(E20="","",E20)</f>
        <v>Václav Křišťál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57</v>
      </c>
      <c r="D52" s="88"/>
      <c r="E52" s="88"/>
      <c r="F52" s="88"/>
      <c r="G52" s="88"/>
      <c r="H52" s="89"/>
      <c r="I52" s="90" t="s">
        <v>58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59</v>
      </c>
      <c r="AH52" s="88"/>
      <c r="AI52" s="88"/>
      <c r="AJ52" s="88"/>
      <c r="AK52" s="88"/>
      <c r="AL52" s="88"/>
      <c r="AM52" s="88"/>
      <c r="AN52" s="90" t="s">
        <v>60</v>
      </c>
      <c r="AO52" s="88"/>
      <c r="AP52" s="88"/>
      <c r="AQ52" s="92" t="s">
        <v>61</v>
      </c>
      <c r="AR52" s="45"/>
      <c r="AS52" s="93" t="s">
        <v>62</v>
      </c>
      <c r="AT52" s="94" t="s">
        <v>63</v>
      </c>
      <c r="AU52" s="94" t="s">
        <v>64</v>
      </c>
      <c r="AV52" s="94" t="s">
        <v>65</v>
      </c>
      <c r="AW52" s="94" t="s">
        <v>66</v>
      </c>
      <c r="AX52" s="94" t="s">
        <v>67</v>
      </c>
      <c r="AY52" s="94" t="s">
        <v>68</v>
      </c>
      <c r="AZ52" s="94" t="s">
        <v>69</v>
      </c>
      <c r="BA52" s="94" t="s">
        <v>70</v>
      </c>
      <c r="BB52" s="94" t="s">
        <v>71</v>
      </c>
      <c r="BC52" s="94" t="s">
        <v>72</v>
      </c>
      <c r="BD52" s="95" t="s">
        <v>73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74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75</v>
      </c>
      <c r="BT54" s="110" t="s">
        <v>76</v>
      </c>
      <c r="BU54" s="111" t="s">
        <v>77</v>
      </c>
      <c r="BV54" s="110" t="s">
        <v>78</v>
      </c>
      <c r="BW54" s="110" t="s">
        <v>5</v>
      </c>
      <c r="BX54" s="110" t="s">
        <v>79</v>
      </c>
      <c r="CL54" s="110" t="s">
        <v>19</v>
      </c>
    </row>
    <row r="55" s="7" customFormat="1" ht="16.5" customHeight="1">
      <c r="A55" s="112" t="s">
        <v>80</v>
      </c>
      <c r="B55" s="113"/>
      <c r="C55" s="114"/>
      <c r="D55" s="115" t="s">
        <v>81</v>
      </c>
      <c r="E55" s="115"/>
      <c r="F55" s="115"/>
      <c r="G55" s="115"/>
      <c r="H55" s="115"/>
      <c r="I55" s="116"/>
      <c r="J55" s="115" t="s">
        <v>82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'SO100 - SO 100 Komunikace'!J30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83</v>
      </c>
      <c r="AR55" s="119"/>
      <c r="AS55" s="120">
        <v>0</v>
      </c>
      <c r="AT55" s="121">
        <f>ROUND(SUM(AV55:AW55),2)</f>
        <v>0</v>
      </c>
      <c r="AU55" s="122">
        <f>'SO100 - SO 100 Komunikace'!P87</f>
        <v>0</v>
      </c>
      <c r="AV55" s="121">
        <f>'SO100 - SO 100 Komunikace'!J33</f>
        <v>0</v>
      </c>
      <c r="AW55" s="121">
        <f>'SO100 - SO 100 Komunikace'!J34</f>
        <v>0</v>
      </c>
      <c r="AX55" s="121">
        <f>'SO100 - SO 100 Komunikace'!J35</f>
        <v>0</v>
      </c>
      <c r="AY55" s="121">
        <f>'SO100 - SO 100 Komunikace'!J36</f>
        <v>0</v>
      </c>
      <c r="AZ55" s="121">
        <f>'SO100 - SO 100 Komunikace'!F33</f>
        <v>0</v>
      </c>
      <c r="BA55" s="121">
        <f>'SO100 - SO 100 Komunikace'!F34</f>
        <v>0</v>
      </c>
      <c r="BB55" s="121">
        <f>'SO100 - SO 100 Komunikace'!F35</f>
        <v>0</v>
      </c>
      <c r="BC55" s="121">
        <f>'SO100 - SO 100 Komunikace'!F36</f>
        <v>0</v>
      </c>
      <c r="BD55" s="123">
        <f>'SO100 - SO 100 Komunikace'!F37</f>
        <v>0</v>
      </c>
      <c r="BE55" s="7"/>
      <c r="BT55" s="124" t="s">
        <v>84</v>
      </c>
      <c r="BV55" s="124" t="s">
        <v>78</v>
      </c>
      <c r="BW55" s="124" t="s">
        <v>85</v>
      </c>
      <c r="BX55" s="124" t="s">
        <v>5</v>
      </c>
      <c r="CL55" s="124" t="s">
        <v>19</v>
      </c>
      <c r="CM55" s="124" t="s">
        <v>86</v>
      </c>
    </row>
    <row r="56" s="7" customFormat="1" ht="16.5" customHeight="1">
      <c r="A56" s="112" t="s">
        <v>80</v>
      </c>
      <c r="B56" s="113"/>
      <c r="C56" s="114"/>
      <c r="D56" s="115" t="s">
        <v>87</v>
      </c>
      <c r="E56" s="115"/>
      <c r="F56" s="115"/>
      <c r="G56" s="115"/>
      <c r="H56" s="115"/>
      <c r="I56" s="116"/>
      <c r="J56" s="115" t="s">
        <v>88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'VON - Vedlejší a ostatní 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87</v>
      </c>
      <c r="AR56" s="119"/>
      <c r="AS56" s="125">
        <v>0</v>
      </c>
      <c r="AT56" s="126">
        <f>ROUND(SUM(AV56:AW56),2)</f>
        <v>0</v>
      </c>
      <c r="AU56" s="127">
        <f>'VON - Vedlejší a ostatní ...'!P83</f>
        <v>0</v>
      </c>
      <c r="AV56" s="126">
        <f>'VON - Vedlejší a ostatní ...'!J33</f>
        <v>0</v>
      </c>
      <c r="AW56" s="126">
        <f>'VON - Vedlejší a ostatní ...'!J34</f>
        <v>0</v>
      </c>
      <c r="AX56" s="126">
        <f>'VON - Vedlejší a ostatní ...'!J35</f>
        <v>0</v>
      </c>
      <c r="AY56" s="126">
        <f>'VON - Vedlejší a ostatní ...'!J36</f>
        <v>0</v>
      </c>
      <c r="AZ56" s="126">
        <f>'VON - Vedlejší a ostatní ...'!F33</f>
        <v>0</v>
      </c>
      <c r="BA56" s="126">
        <f>'VON - Vedlejší a ostatní ...'!F34</f>
        <v>0</v>
      </c>
      <c r="BB56" s="126">
        <f>'VON - Vedlejší a ostatní ...'!F35</f>
        <v>0</v>
      </c>
      <c r="BC56" s="126">
        <f>'VON - Vedlejší a ostatní ...'!F36</f>
        <v>0</v>
      </c>
      <c r="BD56" s="128">
        <f>'VON - Vedlejší a ostatní ...'!F37</f>
        <v>0</v>
      </c>
      <c r="BE56" s="7"/>
      <c r="BT56" s="124" t="s">
        <v>84</v>
      </c>
      <c r="BV56" s="124" t="s">
        <v>78</v>
      </c>
      <c r="BW56" s="124" t="s">
        <v>89</v>
      </c>
      <c r="BX56" s="124" t="s">
        <v>5</v>
      </c>
      <c r="CL56" s="124" t="s">
        <v>19</v>
      </c>
      <c r="CM56" s="124" t="s">
        <v>86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S/I5aWn64Rr5daRWkXFSuVz26a36emmFsvZOGQwiAgvpqrdchivAq2tfxfEK8fYOHm1qYFas8aMh+RRXvSRImQ==" hashValue="AfWwTI2jr79/0Q2Mbpqf5PEpa4AQumHwOCiuOfh2osKiakMIMKxrzDvAzDZDrxSNj9old2QHZhRFf2NAk/ehK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100 - SO 100 Komunikace'!C2" display="/"/>
    <hyperlink ref="A56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86</v>
      </c>
    </row>
    <row r="4" s="1" customFormat="1" ht="24.96" customHeight="1">
      <c r="B4" s="21"/>
      <c r="D4" s="131" t="s">
        <v>90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ul. Dlážděná a Pod Skalou v Psárech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16. 1. 2024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37</v>
      </c>
      <c r="E23" s="39"/>
      <c r="F23" s="39"/>
      <c r="G23" s="39"/>
      <c r="H23" s="39"/>
      <c r="I23" s="133" t="s">
        <v>26</v>
      </c>
      <c r="J23" s="137" t="s">
        <v>38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39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40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42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44</v>
      </c>
      <c r="G32" s="39"/>
      <c r="H32" s="39"/>
      <c r="I32" s="146" t="s">
        <v>43</v>
      </c>
      <c r="J32" s="146" t="s">
        <v>45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46</v>
      </c>
      <c r="E33" s="133" t="s">
        <v>47</v>
      </c>
      <c r="F33" s="148">
        <f>ROUND((SUM(BE87:BE291)),  2)</f>
        <v>0</v>
      </c>
      <c r="G33" s="39"/>
      <c r="H33" s="39"/>
      <c r="I33" s="149">
        <v>0.20999999999999999</v>
      </c>
      <c r="J33" s="148">
        <f>ROUND(((SUM(BE87:BE291))*I33),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48</v>
      </c>
      <c r="F34" s="148">
        <f>ROUND((SUM(BF87:BF291)),  2)</f>
        <v>0</v>
      </c>
      <c r="G34" s="39"/>
      <c r="H34" s="39"/>
      <c r="I34" s="149">
        <v>0.12</v>
      </c>
      <c r="J34" s="148">
        <f>ROUND(((SUM(BF87:BF291))*I34),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49</v>
      </c>
      <c r="F35" s="148">
        <f>ROUND((SUM(BG87:BG291)),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50</v>
      </c>
      <c r="F36" s="148">
        <f>ROUND((SUM(BH87:BH291)),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51</v>
      </c>
      <c r="F37" s="148">
        <f>ROUND((SUM(BI87:BI291)),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52</v>
      </c>
      <c r="E39" s="152"/>
      <c r="F39" s="152"/>
      <c r="G39" s="153" t="s">
        <v>53</v>
      </c>
      <c r="H39" s="154" t="s">
        <v>54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ul. Dlážděná a Pod Skalou v Psárech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SO100 - SO 100 Komunikace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Psáry</v>
      </c>
      <c r="G52" s="41"/>
      <c r="H52" s="41"/>
      <c r="I52" s="33" t="s">
        <v>23</v>
      </c>
      <c r="J52" s="73" t="str">
        <f>IF(J12="","",J12)</f>
        <v>16. 1. 2024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Obec Psáry</v>
      </c>
      <c r="G54" s="41"/>
      <c r="H54" s="41"/>
      <c r="I54" s="33" t="s">
        <v>33</v>
      </c>
      <c r="J54" s="37" t="str">
        <f>E21</f>
        <v>AllPlan Projekt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37</v>
      </c>
      <c r="J55" s="37" t="str">
        <f>E24</f>
        <v>Václav Křišťál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94</v>
      </c>
      <c r="D57" s="163"/>
      <c r="E57" s="163"/>
      <c r="F57" s="163"/>
      <c r="G57" s="163"/>
      <c r="H57" s="163"/>
      <c r="I57" s="163"/>
      <c r="J57" s="164" t="s">
        <v>95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74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96</v>
      </c>
    </row>
    <row r="60" s="9" customFormat="1" ht="24.96" customHeight="1">
      <c r="A60" s="9"/>
      <c r="B60" s="166"/>
      <c r="C60" s="167"/>
      <c r="D60" s="168" t="s">
        <v>97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98</v>
      </c>
      <c r="E61" s="175"/>
      <c r="F61" s="175"/>
      <c r="G61" s="175"/>
      <c r="H61" s="175"/>
      <c r="I61" s="175"/>
      <c r="J61" s="176">
        <f>J89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99</v>
      </c>
      <c r="E62" s="175"/>
      <c r="F62" s="175"/>
      <c r="G62" s="175"/>
      <c r="H62" s="175"/>
      <c r="I62" s="175"/>
      <c r="J62" s="176">
        <f>J167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100</v>
      </c>
      <c r="E63" s="175"/>
      <c r="F63" s="175"/>
      <c r="G63" s="175"/>
      <c r="H63" s="175"/>
      <c r="I63" s="175"/>
      <c r="J63" s="176">
        <f>J172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101</v>
      </c>
      <c r="E64" s="175"/>
      <c r="F64" s="175"/>
      <c r="G64" s="175"/>
      <c r="H64" s="175"/>
      <c r="I64" s="175"/>
      <c r="J64" s="176">
        <f>J203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102</v>
      </c>
      <c r="E65" s="175"/>
      <c r="F65" s="175"/>
      <c r="G65" s="175"/>
      <c r="H65" s="175"/>
      <c r="I65" s="175"/>
      <c r="J65" s="176">
        <f>J232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103</v>
      </c>
      <c r="E66" s="175"/>
      <c r="F66" s="175"/>
      <c r="G66" s="175"/>
      <c r="H66" s="175"/>
      <c r="I66" s="175"/>
      <c r="J66" s="176">
        <f>J265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104</v>
      </c>
      <c r="E67" s="175"/>
      <c r="F67" s="175"/>
      <c r="G67" s="175"/>
      <c r="H67" s="175"/>
      <c r="I67" s="175"/>
      <c r="J67" s="176">
        <f>J287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105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61" t="str">
        <f>E7</f>
        <v>Rekonstrukce ul. Dlážděná a Pod Skalou v Psárech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91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SO100 - SO 100 Komunikace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Psáry</v>
      </c>
      <c r="G81" s="41"/>
      <c r="H81" s="41"/>
      <c r="I81" s="33" t="s">
        <v>23</v>
      </c>
      <c r="J81" s="73" t="str">
        <f>IF(J12="","",J12)</f>
        <v>16. 1. 2024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>Obec Psáry</v>
      </c>
      <c r="G83" s="41"/>
      <c r="H83" s="41"/>
      <c r="I83" s="33" t="s">
        <v>33</v>
      </c>
      <c r="J83" s="37" t="str">
        <f>E21</f>
        <v>AllPlan Projekt s.r.o.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31</v>
      </c>
      <c r="D84" s="41"/>
      <c r="E84" s="41"/>
      <c r="F84" s="28" t="str">
        <f>IF(E18="","",E18)</f>
        <v>Vyplň údaj</v>
      </c>
      <c r="G84" s="41"/>
      <c r="H84" s="41"/>
      <c r="I84" s="33" t="s">
        <v>37</v>
      </c>
      <c r="J84" s="37" t="str">
        <f>E24</f>
        <v>Václav Křišťál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8"/>
      <c r="B86" s="179"/>
      <c r="C86" s="180" t="s">
        <v>106</v>
      </c>
      <c r="D86" s="181" t="s">
        <v>61</v>
      </c>
      <c r="E86" s="181" t="s">
        <v>57</v>
      </c>
      <c r="F86" s="181" t="s">
        <v>58</v>
      </c>
      <c r="G86" s="181" t="s">
        <v>107</v>
      </c>
      <c r="H86" s="181" t="s">
        <v>108</v>
      </c>
      <c r="I86" s="181" t="s">
        <v>109</v>
      </c>
      <c r="J86" s="181" t="s">
        <v>95</v>
      </c>
      <c r="K86" s="182" t="s">
        <v>110</v>
      </c>
      <c r="L86" s="183"/>
      <c r="M86" s="93" t="s">
        <v>19</v>
      </c>
      <c r="N86" s="94" t="s">
        <v>46</v>
      </c>
      <c r="O86" s="94" t="s">
        <v>111</v>
      </c>
      <c r="P86" s="94" t="s">
        <v>112</v>
      </c>
      <c r="Q86" s="94" t="s">
        <v>113</v>
      </c>
      <c r="R86" s="94" t="s">
        <v>114</v>
      </c>
      <c r="S86" s="94" t="s">
        <v>115</v>
      </c>
      <c r="T86" s="95" t="s">
        <v>116</v>
      </c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</row>
    <row r="87" s="2" customFormat="1" ht="22.8" customHeight="1">
      <c r="A87" s="39"/>
      <c r="B87" s="40"/>
      <c r="C87" s="100" t="s">
        <v>117</v>
      </c>
      <c r="D87" s="41"/>
      <c r="E87" s="41"/>
      <c r="F87" s="41"/>
      <c r="G87" s="41"/>
      <c r="H87" s="41"/>
      <c r="I87" s="41"/>
      <c r="J87" s="184">
        <f>BK87</f>
        <v>0</v>
      </c>
      <c r="K87" s="41"/>
      <c r="L87" s="45"/>
      <c r="M87" s="96"/>
      <c r="N87" s="185"/>
      <c r="O87" s="97"/>
      <c r="P87" s="186">
        <f>P88</f>
        <v>0</v>
      </c>
      <c r="Q87" s="97"/>
      <c r="R87" s="186">
        <f>R88</f>
        <v>638.81680270000004</v>
      </c>
      <c r="S87" s="97"/>
      <c r="T87" s="187">
        <f>T88</f>
        <v>506.82991500000003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75</v>
      </c>
      <c r="AU87" s="18" t="s">
        <v>96</v>
      </c>
      <c r="BK87" s="188">
        <f>BK88</f>
        <v>0</v>
      </c>
    </row>
    <row r="88" s="12" customFormat="1" ht="25.92" customHeight="1">
      <c r="A88" s="12"/>
      <c r="B88" s="189"/>
      <c r="C88" s="190"/>
      <c r="D88" s="191" t="s">
        <v>75</v>
      </c>
      <c r="E88" s="192" t="s">
        <v>118</v>
      </c>
      <c r="F88" s="192" t="s">
        <v>119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P89+P167+P172+P203+P232+P265+P287</f>
        <v>0</v>
      </c>
      <c r="Q88" s="197"/>
      <c r="R88" s="198">
        <f>R89+R167+R172+R203+R232+R265+R287</f>
        <v>638.81680270000004</v>
      </c>
      <c r="S88" s="197"/>
      <c r="T88" s="199">
        <f>T89+T167+T172+T203+T232+T265+T287</f>
        <v>506.82991500000003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84</v>
      </c>
      <c r="AT88" s="201" t="s">
        <v>75</v>
      </c>
      <c r="AU88" s="201" t="s">
        <v>76</v>
      </c>
      <c r="AY88" s="200" t="s">
        <v>120</v>
      </c>
      <c r="BK88" s="202">
        <f>BK89+BK167+BK172+BK203+BK232+BK265+BK287</f>
        <v>0</v>
      </c>
    </row>
    <row r="89" s="12" customFormat="1" ht="22.8" customHeight="1">
      <c r="A89" s="12"/>
      <c r="B89" s="189"/>
      <c r="C89" s="190"/>
      <c r="D89" s="191" t="s">
        <v>75</v>
      </c>
      <c r="E89" s="203" t="s">
        <v>84</v>
      </c>
      <c r="F89" s="203" t="s">
        <v>121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SUM(P90:P166)</f>
        <v>0</v>
      </c>
      <c r="Q89" s="197"/>
      <c r="R89" s="198">
        <f>SUM(R90:R166)</f>
        <v>4.0643896000000002</v>
      </c>
      <c r="S89" s="197"/>
      <c r="T89" s="199">
        <f>SUM(T90:T166)</f>
        <v>502.73227500000002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84</v>
      </c>
      <c r="AT89" s="201" t="s">
        <v>75</v>
      </c>
      <c r="AU89" s="201" t="s">
        <v>84</v>
      </c>
      <c r="AY89" s="200" t="s">
        <v>120</v>
      </c>
      <c r="BK89" s="202">
        <f>SUM(BK90:BK166)</f>
        <v>0</v>
      </c>
    </row>
    <row r="90" s="2" customFormat="1" ht="16.5" customHeight="1">
      <c r="A90" s="39"/>
      <c r="B90" s="40"/>
      <c r="C90" s="205" t="s">
        <v>84</v>
      </c>
      <c r="D90" s="205" t="s">
        <v>122</v>
      </c>
      <c r="E90" s="206" t="s">
        <v>123</v>
      </c>
      <c r="F90" s="207" t="s">
        <v>124</v>
      </c>
      <c r="G90" s="208" t="s">
        <v>125</v>
      </c>
      <c r="H90" s="209">
        <v>1</v>
      </c>
      <c r="I90" s="210"/>
      <c r="J90" s="211">
        <f>ROUND(I90*H90,2)</f>
        <v>0</v>
      </c>
      <c r="K90" s="207" t="s">
        <v>126</v>
      </c>
      <c r="L90" s="45"/>
      <c r="M90" s="212" t="s">
        <v>19</v>
      </c>
      <c r="N90" s="213" t="s">
        <v>47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127</v>
      </c>
      <c r="AT90" s="216" t="s">
        <v>122</v>
      </c>
      <c r="AU90" s="216" t="s">
        <v>86</v>
      </c>
      <c r="AY90" s="18" t="s">
        <v>120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84</v>
      </c>
      <c r="BK90" s="217">
        <f>ROUND(I90*H90,2)</f>
        <v>0</v>
      </c>
      <c r="BL90" s="18" t="s">
        <v>127</v>
      </c>
      <c r="BM90" s="216" t="s">
        <v>128</v>
      </c>
    </row>
    <row r="91" s="2" customFormat="1">
      <c r="A91" s="39"/>
      <c r="B91" s="40"/>
      <c r="C91" s="41"/>
      <c r="D91" s="218" t="s">
        <v>129</v>
      </c>
      <c r="E91" s="41"/>
      <c r="F91" s="219" t="s">
        <v>130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129</v>
      </c>
      <c r="AU91" s="18" t="s">
        <v>86</v>
      </c>
    </row>
    <row r="92" s="13" customFormat="1">
      <c r="A92" s="13"/>
      <c r="B92" s="223"/>
      <c r="C92" s="224"/>
      <c r="D92" s="225" t="s">
        <v>131</v>
      </c>
      <c r="E92" s="226" t="s">
        <v>19</v>
      </c>
      <c r="F92" s="227" t="s">
        <v>132</v>
      </c>
      <c r="G92" s="224"/>
      <c r="H92" s="228">
        <v>1</v>
      </c>
      <c r="I92" s="229"/>
      <c r="J92" s="224"/>
      <c r="K92" s="224"/>
      <c r="L92" s="230"/>
      <c r="M92" s="231"/>
      <c r="N92" s="232"/>
      <c r="O92" s="232"/>
      <c r="P92" s="232"/>
      <c r="Q92" s="232"/>
      <c r="R92" s="232"/>
      <c r="S92" s="232"/>
      <c r="T92" s="23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4" t="s">
        <v>131</v>
      </c>
      <c r="AU92" s="234" t="s">
        <v>86</v>
      </c>
      <c r="AV92" s="13" t="s">
        <v>86</v>
      </c>
      <c r="AW92" s="13" t="s">
        <v>36</v>
      </c>
      <c r="AX92" s="13" t="s">
        <v>76</v>
      </c>
      <c r="AY92" s="234" t="s">
        <v>120</v>
      </c>
    </row>
    <row r="93" s="2" customFormat="1" ht="37.8" customHeight="1">
      <c r="A93" s="39"/>
      <c r="B93" s="40"/>
      <c r="C93" s="205" t="s">
        <v>86</v>
      </c>
      <c r="D93" s="205" t="s">
        <v>122</v>
      </c>
      <c r="E93" s="206" t="s">
        <v>133</v>
      </c>
      <c r="F93" s="207" t="s">
        <v>134</v>
      </c>
      <c r="G93" s="208" t="s">
        <v>135</v>
      </c>
      <c r="H93" s="209">
        <v>168.51499999999999</v>
      </c>
      <c r="I93" s="210"/>
      <c r="J93" s="211">
        <f>ROUND(I93*H93,2)</f>
        <v>0</v>
      </c>
      <c r="K93" s="207" t="s">
        <v>126</v>
      </c>
      <c r="L93" s="45"/>
      <c r="M93" s="212" t="s">
        <v>19</v>
      </c>
      <c r="N93" s="213" t="s">
        <v>47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0.57999999999999996</v>
      </c>
      <c r="T93" s="215">
        <f>S93*H93</f>
        <v>97.73869999999998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127</v>
      </c>
      <c r="AT93" s="216" t="s">
        <v>122</v>
      </c>
      <c r="AU93" s="216" t="s">
        <v>86</v>
      </c>
      <c r="AY93" s="18" t="s">
        <v>120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84</v>
      </c>
      <c r="BK93" s="217">
        <f>ROUND(I93*H93,2)</f>
        <v>0</v>
      </c>
      <c r="BL93" s="18" t="s">
        <v>127</v>
      </c>
      <c r="BM93" s="216" t="s">
        <v>136</v>
      </c>
    </row>
    <row r="94" s="2" customFormat="1">
      <c r="A94" s="39"/>
      <c r="B94" s="40"/>
      <c r="C94" s="41"/>
      <c r="D94" s="218" t="s">
        <v>129</v>
      </c>
      <c r="E94" s="41"/>
      <c r="F94" s="219" t="s">
        <v>137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129</v>
      </c>
      <c r="AU94" s="18" t="s">
        <v>86</v>
      </c>
    </row>
    <row r="95" s="13" customFormat="1">
      <c r="A95" s="13"/>
      <c r="B95" s="223"/>
      <c r="C95" s="224"/>
      <c r="D95" s="225" t="s">
        <v>131</v>
      </c>
      <c r="E95" s="226" t="s">
        <v>19</v>
      </c>
      <c r="F95" s="227" t="s">
        <v>138</v>
      </c>
      <c r="G95" s="224"/>
      <c r="H95" s="228">
        <v>168.51499999999999</v>
      </c>
      <c r="I95" s="229"/>
      <c r="J95" s="224"/>
      <c r="K95" s="224"/>
      <c r="L95" s="230"/>
      <c r="M95" s="231"/>
      <c r="N95" s="232"/>
      <c r="O95" s="232"/>
      <c r="P95" s="232"/>
      <c r="Q95" s="232"/>
      <c r="R95" s="232"/>
      <c r="S95" s="232"/>
      <c r="T95" s="23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4" t="s">
        <v>131</v>
      </c>
      <c r="AU95" s="234" t="s">
        <v>86</v>
      </c>
      <c r="AV95" s="13" t="s">
        <v>86</v>
      </c>
      <c r="AW95" s="13" t="s">
        <v>36</v>
      </c>
      <c r="AX95" s="13" t="s">
        <v>76</v>
      </c>
      <c r="AY95" s="234" t="s">
        <v>120</v>
      </c>
    </row>
    <row r="96" s="2" customFormat="1" ht="37.8" customHeight="1">
      <c r="A96" s="39"/>
      <c r="B96" s="40"/>
      <c r="C96" s="205" t="s">
        <v>139</v>
      </c>
      <c r="D96" s="205" t="s">
        <v>122</v>
      </c>
      <c r="E96" s="206" t="s">
        <v>140</v>
      </c>
      <c r="F96" s="207" t="s">
        <v>141</v>
      </c>
      <c r="G96" s="208" t="s">
        <v>135</v>
      </c>
      <c r="H96" s="209">
        <v>6.4299999999999997</v>
      </c>
      <c r="I96" s="210"/>
      <c r="J96" s="211">
        <f>ROUND(I96*H96,2)</f>
        <v>0</v>
      </c>
      <c r="K96" s="207" t="s">
        <v>126</v>
      </c>
      <c r="L96" s="45"/>
      <c r="M96" s="212" t="s">
        <v>19</v>
      </c>
      <c r="N96" s="213" t="s">
        <v>47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0.625</v>
      </c>
      <c r="T96" s="215">
        <f>S96*H96</f>
        <v>4.0187499999999998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127</v>
      </c>
      <c r="AT96" s="216" t="s">
        <v>122</v>
      </c>
      <c r="AU96" s="216" t="s">
        <v>86</v>
      </c>
      <c r="AY96" s="18" t="s">
        <v>120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84</v>
      </c>
      <c r="BK96" s="217">
        <f>ROUND(I96*H96,2)</f>
        <v>0</v>
      </c>
      <c r="BL96" s="18" t="s">
        <v>127</v>
      </c>
      <c r="BM96" s="216" t="s">
        <v>142</v>
      </c>
    </row>
    <row r="97" s="2" customFormat="1">
      <c r="A97" s="39"/>
      <c r="B97" s="40"/>
      <c r="C97" s="41"/>
      <c r="D97" s="218" t="s">
        <v>129</v>
      </c>
      <c r="E97" s="41"/>
      <c r="F97" s="219" t="s">
        <v>143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129</v>
      </c>
      <c r="AU97" s="18" t="s">
        <v>86</v>
      </c>
    </row>
    <row r="98" s="13" customFormat="1">
      <c r="A98" s="13"/>
      <c r="B98" s="223"/>
      <c r="C98" s="224"/>
      <c r="D98" s="225" t="s">
        <v>131</v>
      </c>
      <c r="E98" s="226" t="s">
        <v>19</v>
      </c>
      <c r="F98" s="227" t="s">
        <v>144</v>
      </c>
      <c r="G98" s="224"/>
      <c r="H98" s="228">
        <v>2.0299999999999998</v>
      </c>
      <c r="I98" s="229"/>
      <c r="J98" s="224"/>
      <c r="K98" s="224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131</v>
      </c>
      <c r="AU98" s="234" t="s">
        <v>86</v>
      </c>
      <c r="AV98" s="13" t="s">
        <v>86</v>
      </c>
      <c r="AW98" s="13" t="s">
        <v>36</v>
      </c>
      <c r="AX98" s="13" t="s">
        <v>76</v>
      </c>
      <c r="AY98" s="234" t="s">
        <v>120</v>
      </c>
    </row>
    <row r="99" s="13" customFormat="1">
      <c r="A99" s="13"/>
      <c r="B99" s="223"/>
      <c r="C99" s="224"/>
      <c r="D99" s="225" t="s">
        <v>131</v>
      </c>
      <c r="E99" s="226" t="s">
        <v>19</v>
      </c>
      <c r="F99" s="227" t="s">
        <v>145</v>
      </c>
      <c r="G99" s="224"/>
      <c r="H99" s="228">
        <v>2</v>
      </c>
      <c r="I99" s="229"/>
      <c r="J99" s="224"/>
      <c r="K99" s="224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131</v>
      </c>
      <c r="AU99" s="234" t="s">
        <v>86</v>
      </c>
      <c r="AV99" s="13" t="s">
        <v>86</v>
      </c>
      <c r="AW99" s="13" t="s">
        <v>36</v>
      </c>
      <c r="AX99" s="13" t="s">
        <v>76</v>
      </c>
      <c r="AY99" s="234" t="s">
        <v>120</v>
      </c>
    </row>
    <row r="100" s="13" customFormat="1">
      <c r="A100" s="13"/>
      <c r="B100" s="223"/>
      <c r="C100" s="224"/>
      <c r="D100" s="225" t="s">
        <v>131</v>
      </c>
      <c r="E100" s="226" t="s">
        <v>19</v>
      </c>
      <c r="F100" s="227" t="s">
        <v>146</v>
      </c>
      <c r="G100" s="224"/>
      <c r="H100" s="228">
        <v>2.3999999999999999</v>
      </c>
      <c r="I100" s="229"/>
      <c r="J100" s="224"/>
      <c r="K100" s="224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131</v>
      </c>
      <c r="AU100" s="234" t="s">
        <v>86</v>
      </c>
      <c r="AV100" s="13" t="s">
        <v>86</v>
      </c>
      <c r="AW100" s="13" t="s">
        <v>36</v>
      </c>
      <c r="AX100" s="13" t="s">
        <v>76</v>
      </c>
      <c r="AY100" s="234" t="s">
        <v>120</v>
      </c>
    </row>
    <row r="101" s="2" customFormat="1" ht="37.8" customHeight="1">
      <c r="A101" s="39"/>
      <c r="B101" s="40"/>
      <c r="C101" s="205" t="s">
        <v>127</v>
      </c>
      <c r="D101" s="205" t="s">
        <v>122</v>
      </c>
      <c r="E101" s="206" t="s">
        <v>147</v>
      </c>
      <c r="F101" s="207" t="s">
        <v>148</v>
      </c>
      <c r="G101" s="208" t="s">
        <v>135</v>
      </c>
      <c r="H101" s="209">
        <v>3.2400000000000002</v>
      </c>
      <c r="I101" s="210"/>
      <c r="J101" s="211">
        <f>ROUND(I101*H101,2)</f>
        <v>0</v>
      </c>
      <c r="K101" s="207" t="s">
        <v>126</v>
      </c>
      <c r="L101" s="45"/>
      <c r="M101" s="212" t="s">
        <v>19</v>
      </c>
      <c r="N101" s="213" t="s">
        <v>47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0.63</v>
      </c>
      <c r="T101" s="215">
        <f>S101*H101</f>
        <v>2.0412000000000003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127</v>
      </c>
      <c r="AT101" s="216" t="s">
        <v>122</v>
      </c>
      <c r="AU101" s="216" t="s">
        <v>86</v>
      </c>
      <c r="AY101" s="18" t="s">
        <v>120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84</v>
      </c>
      <c r="BK101" s="217">
        <f>ROUND(I101*H101,2)</f>
        <v>0</v>
      </c>
      <c r="BL101" s="18" t="s">
        <v>127</v>
      </c>
      <c r="BM101" s="216" t="s">
        <v>149</v>
      </c>
    </row>
    <row r="102" s="2" customFormat="1">
      <c r="A102" s="39"/>
      <c r="B102" s="40"/>
      <c r="C102" s="41"/>
      <c r="D102" s="218" t="s">
        <v>129</v>
      </c>
      <c r="E102" s="41"/>
      <c r="F102" s="219" t="s">
        <v>150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129</v>
      </c>
      <c r="AU102" s="18" t="s">
        <v>86</v>
      </c>
    </row>
    <row r="103" s="13" customFormat="1">
      <c r="A103" s="13"/>
      <c r="B103" s="223"/>
      <c r="C103" s="224"/>
      <c r="D103" s="225" t="s">
        <v>131</v>
      </c>
      <c r="E103" s="226" t="s">
        <v>19</v>
      </c>
      <c r="F103" s="227" t="s">
        <v>151</v>
      </c>
      <c r="G103" s="224"/>
      <c r="H103" s="228">
        <v>3.2400000000000002</v>
      </c>
      <c r="I103" s="229"/>
      <c r="J103" s="224"/>
      <c r="K103" s="224"/>
      <c r="L103" s="230"/>
      <c r="M103" s="231"/>
      <c r="N103" s="232"/>
      <c r="O103" s="232"/>
      <c r="P103" s="232"/>
      <c r="Q103" s="232"/>
      <c r="R103" s="232"/>
      <c r="S103" s="232"/>
      <c r="T103" s="23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131</v>
      </c>
      <c r="AU103" s="234" t="s">
        <v>86</v>
      </c>
      <c r="AV103" s="13" t="s">
        <v>86</v>
      </c>
      <c r="AW103" s="13" t="s">
        <v>36</v>
      </c>
      <c r="AX103" s="13" t="s">
        <v>76</v>
      </c>
      <c r="AY103" s="234" t="s">
        <v>120</v>
      </c>
    </row>
    <row r="104" s="2" customFormat="1" ht="33" customHeight="1">
      <c r="A104" s="39"/>
      <c r="B104" s="40"/>
      <c r="C104" s="205" t="s">
        <v>152</v>
      </c>
      <c r="D104" s="205" t="s">
        <v>122</v>
      </c>
      <c r="E104" s="206" t="s">
        <v>153</v>
      </c>
      <c r="F104" s="207" t="s">
        <v>154</v>
      </c>
      <c r="G104" s="208" t="s">
        <v>135</v>
      </c>
      <c r="H104" s="209">
        <v>2.6000000000000001</v>
      </c>
      <c r="I104" s="210"/>
      <c r="J104" s="211">
        <f>ROUND(I104*H104,2)</f>
        <v>0</v>
      </c>
      <c r="K104" s="207" t="s">
        <v>126</v>
      </c>
      <c r="L104" s="45"/>
      <c r="M104" s="212" t="s">
        <v>19</v>
      </c>
      <c r="N104" s="213" t="s">
        <v>47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0.316</v>
      </c>
      <c r="T104" s="215">
        <f>S104*H104</f>
        <v>0.8216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127</v>
      </c>
      <c r="AT104" s="216" t="s">
        <v>122</v>
      </c>
      <c r="AU104" s="216" t="s">
        <v>86</v>
      </c>
      <c r="AY104" s="18" t="s">
        <v>120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84</v>
      </c>
      <c r="BK104" s="217">
        <f>ROUND(I104*H104,2)</f>
        <v>0</v>
      </c>
      <c r="BL104" s="18" t="s">
        <v>127</v>
      </c>
      <c r="BM104" s="216" t="s">
        <v>155</v>
      </c>
    </row>
    <row r="105" s="2" customFormat="1">
      <c r="A105" s="39"/>
      <c r="B105" s="40"/>
      <c r="C105" s="41"/>
      <c r="D105" s="218" t="s">
        <v>129</v>
      </c>
      <c r="E105" s="41"/>
      <c r="F105" s="219" t="s">
        <v>156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129</v>
      </c>
      <c r="AU105" s="18" t="s">
        <v>86</v>
      </c>
    </row>
    <row r="106" s="14" customFormat="1">
      <c r="A106" s="14"/>
      <c r="B106" s="235"/>
      <c r="C106" s="236"/>
      <c r="D106" s="225" t="s">
        <v>131</v>
      </c>
      <c r="E106" s="237" t="s">
        <v>19</v>
      </c>
      <c r="F106" s="238" t="s">
        <v>157</v>
      </c>
      <c r="G106" s="236"/>
      <c r="H106" s="237" t="s">
        <v>19</v>
      </c>
      <c r="I106" s="239"/>
      <c r="J106" s="236"/>
      <c r="K106" s="236"/>
      <c r="L106" s="240"/>
      <c r="M106" s="241"/>
      <c r="N106" s="242"/>
      <c r="O106" s="242"/>
      <c r="P106" s="242"/>
      <c r="Q106" s="242"/>
      <c r="R106" s="242"/>
      <c r="S106" s="242"/>
      <c r="T106" s="24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4" t="s">
        <v>131</v>
      </c>
      <c r="AU106" s="244" t="s">
        <v>86</v>
      </c>
      <c r="AV106" s="14" t="s">
        <v>84</v>
      </c>
      <c r="AW106" s="14" t="s">
        <v>36</v>
      </c>
      <c r="AX106" s="14" t="s">
        <v>76</v>
      </c>
      <c r="AY106" s="244" t="s">
        <v>120</v>
      </c>
    </row>
    <row r="107" s="13" customFormat="1">
      <c r="A107" s="13"/>
      <c r="B107" s="223"/>
      <c r="C107" s="224"/>
      <c r="D107" s="225" t="s">
        <v>131</v>
      </c>
      <c r="E107" s="226" t="s">
        <v>19</v>
      </c>
      <c r="F107" s="227" t="s">
        <v>158</v>
      </c>
      <c r="G107" s="224"/>
      <c r="H107" s="228">
        <v>2.6000000000000001</v>
      </c>
      <c r="I107" s="229"/>
      <c r="J107" s="224"/>
      <c r="K107" s="224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131</v>
      </c>
      <c r="AU107" s="234" t="s">
        <v>86</v>
      </c>
      <c r="AV107" s="13" t="s">
        <v>86</v>
      </c>
      <c r="AW107" s="13" t="s">
        <v>36</v>
      </c>
      <c r="AX107" s="13" t="s">
        <v>76</v>
      </c>
      <c r="AY107" s="234" t="s">
        <v>120</v>
      </c>
    </row>
    <row r="108" s="2" customFormat="1" ht="24.15" customHeight="1">
      <c r="A108" s="39"/>
      <c r="B108" s="40"/>
      <c r="C108" s="205" t="s">
        <v>159</v>
      </c>
      <c r="D108" s="205" t="s">
        <v>122</v>
      </c>
      <c r="E108" s="206" t="s">
        <v>160</v>
      </c>
      <c r="F108" s="207" t="s">
        <v>161</v>
      </c>
      <c r="G108" s="208" t="s">
        <v>135</v>
      </c>
      <c r="H108" s="209">
        <v>1672.8800000000001</v>
      </c>
      <c r="I108" s="210"/>
      <c r="J108" s="211">
        <f>ROUND(I108*H108,2)</f>
        <v>0</v>
      </c>
      <c r="K108" s="207" t="s">
        <v>126</v>
      </c>
      <c r="L108" s="45"/>
      <c r="M108" s="212" t="s">
        <v>19</v>
      </c>
      <c r="N108" s="213" t="s">
        <v>47</v>
      </c>
      <c r="O108" s="85"/>
      <c r="P108" s="214">
        <f>O108*H108</f>
        <v>0</v>
      </c>
      <c r="Q108" s="214">
        <v>9.0000000000000006E-05</v>
      </c>
      <c r="R108" s="214">
        <f>Q108*H108</f>
        <v>0.15055920000000003</v>
      </c>
      <c r="S108" s="214">
        <v>0.11500000000000001</v>
      </c>
      <c r="T108" s="215">
        <f>S108*H108</f>
        <v>192.38120000000001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127</v>
      </c>
      <c r="AT108" s="216" t="s">
        <v>122</v>
      </c>
      <c r="AU108" s="216" t="s">
        <v>86</v>
      </c>
      <c r="AY108" s="18" t="s">
        <v>120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84</v>
      </c>
      <c r="BK108" s="217">
        <f>ROUND(I108*H108,2)</f>
        <v>0</v>
      </c>
      <c r="BL108" s="18" t="s">
        <v>127</v>
      </c>
      <c r="BM108" s="216" t="s">
        <v>162</v>
      </c>
    </row>
    <row r="109" s="2" customFormat="1">
      <c r="A109" s="39"/>
      <c r="B109" s="40"/>
      <c r="C109" s="41"/>
      <c r="D109" s="218" t="s">
        <v>129</v>
      </c>
      <c r="E109" s="41"/>
      <c r="F109" s="219" t="s">
        <v>163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129</v>
      </c>
      <c r="AU109" s="18" t="s">
        <v>86</v>
      </c>
    </row>
    <row r="110" s="14" customFormat="1">
      <c r="A110" s="14"/>
      <c r="B110" s="235"/>
      <c r="C110" s="236"/>
      <c r="D110" s="225" t="s">
        <v>131</v>
      </c>
      <c r="E110" s="237" t="s">
        <v>19</v>
      </c>
      <c r="F110" s="238" t="s">
        <v>164</v>
      </c>
      <c r="G110" s="236"/>
      <c r="H110" s="237" t="s">
        <v>19</v>
      </c>
      <c r="I110" s="239"/>
      <c r="J110" s="236"/>
      <c r="K110" s="236"/>
      <c r="L110" s="240"/>
      <c r="M110" s="241"/>
      <c r="N110" s="242"/>
      <c r="O110" s="242"/>
      <c r="P110" s="242"/>
      <c r="Q110" s="242"/>
      <c r="R110" s="242"/>
      <c r="S110" s="242"/>
      <c r="T110" s="243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4" t="s">
        <v>131</v>
      </c>
      <c r="AU110" s="244" t="s">
        <v>86</v>
      </c>
      <c r="AV110" s="14" t="s">
        <v>84</v>
      </c>
      <c r="AW110" s="14" t="s">
        <v>36</v>
      </c>
      <c r="AX110" s="14" t="s">
        <v>76</v>
      </c>
      <c r="AY110" s="244" t="s">
        <v>120</v>
      </c>
    </row>
    <row r="111" s="13" customFormat="1">
      <c r="A111" s="13"/>
      <c r="B111" s="223"/>
      <c r="C111" s="224"/>
      <c r="D111" s="225" t="s">
        <v>131</v>
      </c>
      <c r="E111" s="226" t="s">
        <v>19</v>
      </c>
      <c r="F111" s="227" t="s">
        <v>165</v>
      </c>
      <c r="G111" s="224"/>
      <c r="H111" s="228">
        <v>1612.55</v>
      </c>
      <c r="I111" s="229"/>
      <c r="J111" s="224"/>
      <c r="K111" s="224"/>
      <c r="L111" s="230"/>
      <c r="M111" s="231"/>
      <c r="N111" s="232"/>
      <c r="O111" s="232"/>
      <c r="P111" s="232"/>
      <c r="Q111" s="232"/>
      <c r="R111" s="232"/>
      <c r="S111" s="232"/>
      <c r="T111" s="23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4" t="s">
        <v>131</v>
      </c>
      <c r="AU111" s="234" t="s">
        <v>86</v>
      </c>
      <c r="AV111" s="13" t="s">
        <v>86</v>
      </c>
      <c r="AW111" s="13" t="s">
        <v>36</v>
      </c>
      <c r="AX111" s="13" t="s">
        <v>76</v>
      </c>
      <c r="AY111" s="234" t="s">
        <v>120</v>
      </c>
    </row>
    <row r="112" s="13" customFormat="1">
      <c r="A112" s="13"/>
      <c r="B112" s="223"/>
      <c r="C112" s="224"/>
      <c r="D112" s="225" t="s">
        <v>131</v>
      </c>
      <c r="E112" s="226" t="s">
        <v>19</v>
      </c>
      <c r="F112" s="227" t="s">
        <v>166</v>
      </c>
      <c r="G112" s="224"/>
      <c r="H112" s="228">
        <v>70</v>
      </c>
      <c r="I112" s="229"/>
      <c r="J112" s="224"/>
      <c r="K112" s="224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131</v>
      </c>
      <c r="AU112" s="234" t="s">
        <v>86</v>
      </c>
      <c r="AV112" s="13" t="s">
        <v>86</v>
      </c>
      <c r="AW112" s="13" t="s">
        <v>36</v>
      </c>
      <c r="AX112" s="13" t="s">
        <v>76</v>
      </c>
      <c r="AY112" s="234" t="s">
        <v>120</v>
      </c>
    </row>
    <row r="113" s="13" customFormat="1">
      <c r="A113" s="13"/>
      <c r="B113" s="223"/>
      <c r="C113" s="224"/>
      <c r="D113" s="225" t="s">
        <v>131</v>
      </c>
      <c r="E113" s="226" t="s">
        <v>19</v>
      </c>
      <c r="F113" s="227" t="s">
        <v>167</v>
      </c>
      <c r="G113" s="224"/>
      <c r="H113" s="228">
        <v>-6.4299999999999997</v>
      </c>
      <c r="I113" s="229"/>
      <c r="J113" s="224"/>
      <c r="K113" s="224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131</v>
      </c>
      <c r="AU113" s="234" t="s">
        <v>86</v>
      </c>
      <c r="AV113" s="13" t="s">
        <v>86</v>
      </c>
      <c r="AW113" s="13" t="s">
        <v>36</v>
      </c>
      <c r="AX113" s="13" t="s">
        <v>76</v>
      </c>
      <c r="AY113" s="234" t="s">
        <v>120</v>
      </c>
    </row>
    <row r="114" s="13" customFormat="1">
      <c r="A114" s="13"/>
      <c r="B114" s="223"/>
      <c r="C114" s="224"/>
      <c r="D114" s="225" t="s">
        <v>131</v>
      </c>
      <c r="E114" s="226" t="s">
        <v>19</v>
      </c>
      <c r="F114" s="227" t="s">
        <v>168</v>
      </c>
      <c r="G114" s="224"/>
      <c r="H114" s="228">
        <v>-3.2400000000000002</v>
      </c>
      <c r="I114" s="229"/>
      <c r="J114" s="224"/>
      <c r="K114" s="224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131</v>
      </c>
      <c r="AU114" s="234" t="s">
        <v>86</v>
      </c>
      <c r="AV114" s="13" t="s">
        <v>86</v>
      </c>
      <c r="AW114" s="13" t="s">
        <v>36</v>
      </c>
      <c r="AX114" s="13" t="s">
        <v>76</v>
      </c>
      <c r="AY114" s="234" t="s">
        <v>120</v>
      </c>
    </row>
    <row r="115" s="2" customFormat="1" ht="24.15" customHeight="1">
      <c r="A115" s="39"/>
      <c r="B115" s="40"/>
      <c r="C115" s="205" t="s">
        <v>169</v>
      </c>
      <c r="D115" s="205" t="s">
        <v>122</v>
      </c>
      <c r="E115" s="206" t="s">
        <v>170</v>
      </c>
      <c r="F115" s="207" t="s">
        <v>171</v>
      </c>
      <c r="G115" s="208" t="s">
        <v>135</v>
      </c>
      <c r="H115" s="209">
        <v>836.44000000000005</v>
      </c>
      <c r="I115" s="210"/>
      <c r="J115" s="211">
        <f>ROUND(I115*H115,2)</f>
        <v>0</v>
      </c>
      <c r="K115" s="207" t="s">
        <v>126</v>
      </c>
      <c r="L115" s="45"/>
      <c r="M115" s="212" t="s">
        <v>19</v>
      </c>
      <c r="N115" s="213" t="s">
        <v>47</v>
      </c>
      <c r="O115" s="85"/>
      <c r="P115" s="214">
        <f>O115*H115</f>
        <v>0</v>
      </c>
      <c r="Q115" s="214">
        <v>0.00016000000000000001</v>
      </c>
      <c r="R115" s="214">
        <f>Q115*H115</f>
        <v>0.13383040000000002</v>
      </c>
      <c r="S115" s="214">
        <v>0.23000000000000001</v>
      </c>
      <c r="T115" s="215">
        <f>S115*H115</f>
        <v>192.38120000000001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127</v>
      </c>
      <c r="AT115" s="216" t="s">
        <v>122</v>
      </c>
      <c r="AU115" s="216" t="s">
        <v>86</v>
      </c>
      <c r="AY115" s="18" t="s">
        <v>120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84</v>
      </c>
      <c r="BK115" s="217">
        <f>ROUND(I115*H115,2)</f>
        <v>0</v>
      </c>
      <c r="BL115" s="18" t="s">
        <v>127</v>
      </c>
      <c r="BM115" s="216" t="s">
        <v>172</v>
      </c>
    </row>
    <row r="116" s="2" customFormat="1">
      <c r="A116" s="39"/>
      <c r="B116" s="40"/>
      <c r="C116" s="41"/>
      <c r="D116" s="218" t="s">
        <v>129</v>
      </c>
      <c r="E116" s="41"/>
      <c r="F116" s="219" t="s">
        <v>173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129</v>
      </c>
      <c r="AU116" s="18" t="s">
        <v>86</v>
      </c>
    </row>
    <row r="117" s="13" customFormat="1">
      <c r="A117" s="13"/>
      <c r="B117" s="223"/>
      <c r="C117" s="224"/>
      <c r="D117" s="225" t="s">
        <v>131</v>
      </c>
      <c r="E117" s="226" t="s">
        <v>19</v>
      </c>
      <c r="F117" s="227" t="s">
        <v>174</v>
      </c>
      <c r="G117" s="224"/>
      <c r="H117" s="228">
        <v>801.44000000000005</v>
      </c>
      <c r="I117" s="229"/>
      <c r="J117" s="224"/>
      <c r="K117" s="224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131</v>
      </c>
      <c r="AU117" s="234" t="s">
        <v>86</v>
      </c>
      <c r="AV117" s="13" t="s">
        <v>86</v>
      </c>
      <c r="AW117" s="13" t="s">
        <v>36</v>
      </c>
      <c r="AX117" s="13" t="s">
        <v>76</v>
      </c>
      <c r="AY117" s="234" t="s">
        <v>120</v>
      </c>
    </row>
    <row r="118" s="13" customFormat="1">
      <c r="A118" s="13"/>
      <c r="B118" s="223"/>
      <c r="C118" s="224"/>
      <c r="D118" s="225" t="s">
        <v>131</v>
      </c>
      <c r="E118" s="226" t="s">
        <v>19</v>
      </c>
      <c r="F118" s="227" t="s">
        <v>175</v>
      </c>
      <c r="G118" s="224"/>
      <c r="H118" s="228">
        <v>35</v>
      </c>
      <c r="I118" s="229"/>
      <c r="J118" s="224"/>
      <c r="K118" s="224"/>
      <c r="L118" s="230"/>
      <c r="M118" s="231"/>
      <c r="N118" s="232"/>
      <c r="O118" s="232"/>
      <c r="P118" s="232"/>
      <c r="Q118" s="232"/>
      <c r="R118" s="232"/>
      <c r="S118" s="232"/>
      <c r="T118" s="23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4" t="s">
        <v>131</v>
      </c>
      <c r="AU118" s="234" t="s">
        <v>86</v>
      </c>
      <c r="AV118" s="13" t="s">
        <v>86</v>
      </c>
      <c r="AW118" s="13" t="s">
        <v>36</v>
      </c>
      <c r="AX118" s="13" t="s">
        <v>76</v>
      </c>
      <c r="AY118" s="234" t="s">
        <v>120</v>
      </c>
    </row>
    <row r="119" s="2" customFormat="1" ht="24.15" customHeight="1">
      <c r="A119" s="39"/>
      <c r="B119" s="40"/>
      <c r="C119" s="205" t="s">
        <v>176</v>
      </c>
      <c r="D119" s="205" t="s">
        <v>122</v>
      </c>
      <c r="E119" s="206" t="s">
        <v>177</v>
      </c>
      <c r="F119" s="207" t="s">
        <v>178</v>
      </c>
      <c r="G119" s="208" t="s">
        <v>179</v>
      </c>
      <c r="H119" s="209">
        <v>50.125</v>
      </c>
      <c r="I119" s="210"/>
      <c r="J119" s="211">
        <f>ROUND(I119*H119,2)</f>
        <v>0</v>
      </c>
      <c r="K119" s="207" t="s">
        <v>126</v>
      </c>
      <c r="L119" s="45"/>
      <c r="M119" s="212" t="s">
        <v>19</v>
      </c>
      <c r="N119" s="213" t="s">
        <v>47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0.20499999999999999</v>
      </c>
      <c r="T119" s="215">
        <f>S119*H119</f>
        <v>10.275625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127</v>
      </c>
      <c r="AT119" s="216" t="s">
        <v>122</v>
      </c>
      <c r="AU119" s="216" t="s">
        <v>86</v>
      </c>
      <c r="AY119" s="18" t="s">
        <v>120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84</v>
      </c>
      <c r="BK119" s="217">
        <f>ROUND(I119*H119,2)</f>
        <v>0</v>
      </c>
      <c r="BL119" s="18" t="s">
        <v>127</v>
      </c>
      <c r="BM119" s="216" t="s">
        <v>180</v>
      </c>
    </row>
    <row r="120" s="2" customFormat="1">
      <c r="A120" s="39"/>
      <c r="B120" s="40"/>
      <c r="C120" s="41"/>
      <c r="D120" s="218" t="s">
        <v>129</v>
      </c>
      <c r="E120" s="41"/>
      <c r="F120" s="219" t="s">
        <v>181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129</v>
      </c>
      <c r="AU120" s="18" t="s">
        <v>86</v>
      </c>
    </row>
    <row r="121" s="13" customFormat="1">
      <c r="A121" s="13"/>
      <c r="B121" s="223"/>
      <c r="C121" s="224"/>
      <c r="D121" s="225" t="s">
        <v>131</v>
      </c>
      <c r="E121" s="226" t="s">
        <v>19</v>
      </c>
      <c r="F121" s="227" t="s">
        <v>182</v>
      </c>
      <c r="G121" s="224"/>
      <c r="H121" s="228">
        <v>50.125</v>
      </c>
      <c r="I121" s="229"/>
      <c r="J121" s="224"/>
      <c r="K121" s="224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131</v>
      </c>
      <c r="AU121" s="234" t="s">
        <v>86</v>
      </c>
      <c r="AV121" s="13" t="s">
        <v>86</v>
      </c>
      <c r="AW121" s="13" t="s">
        <v>36</v>
      </c>
      <c r="AX121" s="13" t="s">
        <v>76</v>
      </c>
      <c r="AY121" s="234" t="s">
        <v>120</v>
      </c>
    </row>
    <row r="122" s="2" customFormat="1" ht="24.15" customHeight="1">
      <c r="A122" s="39"/>
      <c r="B122" s="40"/>
      <c r="C122" s="205" t="s">
        <v>183</v>
      </c>
      <c r="D122" s="205" t="s">
        <v>122</v>
      </c>
      <c r="E122" s="206" t="s">
        <v>184</v>
      </c>
      <c r="F122" s="207" t="s">
        <v>185</v>
      </c>
      <c r="G122" s="208" t="s">
        <v>179</v>
      </c>
      <c r="H122" s="209">
        <v>10.6</v>
      </c>
      <c r="I122" s="210"/>
      <c r="J122" s="211">
        <f>ROUND(I122*H122,2)</f>
        <v>0</v>
      </c>
      <c r="K122" s="207" t="s">
        <v>126</v>
      </c>
      <c r="L122" s="45"/>
      <c r="M122" s="212" t="s">
        <v>19</v>
      </c>
      <c r="N122" s="213" t="s">
        <v>47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0.28999999999999998</v>
      </c>
      <c r="T122" s="215">
        <f>S122*H122</f>
        <v>3.0739999999999998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127</v>
      </c>
      <c r="AT122" s="216" t="s">
        <v>122</v>
      </c>
      <c r="AU122" s="216" t="s">
        <v>86</v>
      </c>
      <c r="AY122" s="18" t="s">
        <v>120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84</v>
      </c>
      <c r="BK122" s="217">
        <f>ROUND(I122*H122,2)</f>
        <v>0</v>
      </c>
      <c r="BL122" s="18" t="s">
        <v>127</v>
      </c>
      <c r="BM122" s="216" t="s">
        <v>186</v>
      </c>
    </row>
    <row r="123" s="2" customFormat="1">
      <c r="A123" s="39"/>
      <c r="B123" s="40"/>
      <c r="C123" s="41"/>
      <c r="D123" s="218" t="s">
        <v>129</v>
      </c>
      <c r="E123" s="41"/>
      <c r="F123" s="219" t="s">
        <v>187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129</v>
      </c>
      <c r="AU123" s="18" t="s">
        <v>86</v>
      </c>
    </row>
    <row r="124" s="13" customFormat="1">
      <c r="A124" s="13"/>
      <c r="B124" s="223"/>
      <c r="C124" s="224"/>
      <c r="D124" s="225" t="s">
        <v>131</v>
      </c>
      <c r="E124" s="226" t="s">
        <v>19</v>
      </c>
      <c r="F124" s="227" t="s">
        <v>188</v>
      </c>
      <c r="G124" s="224"/>
      <c r="H124" s="228">
        <v>5.5999999999999996</v>
      </c>
      <c r="I124" s="229"/>
      <c r="J124" s="224"/>
      <c r="K124" s="224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131</v>
      </c>
      <c r="AU124" s="234" t="s">
        <v>86</v>
      </c>
      <c r="AV124" s="13" t="s">
        <v>86</v>
      </c>
      <c r="AW124" s="13" t="s">
        <v>36</v>
      </c>
      <c r="AX124" s="13" t="s">
        <v>76</v>
      </c>
      <c r="AY124" s="234" t="s">
        <v>120</v>
      </c>
    </row>
    <row r="125" s="13" customFormat="1">
      <c r="A125" s="13"/>
      <c r="B125" s="223"/>
      <c r="C125" s="224"/>
      <c r="D125" s="225" t="s">
        <v>131</v>
      </c>
      <c r="E125" s="226" t="s">
        <v>19</v>
      </c>
      <c r="F125" s="227" t="s">
        <v>189</v>
      </c>
      <c r="G125" s="224"/>
      <c r="H125" s="228">
        <v>5</v>
      </c>
      <c r="I125" s="229"/>
      <c r="J125" s="224"/>
      <c r="K125" s="224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131</v>
      </c>
      <c r="AU125" s="234" t="s">
        <v>86</v>
      </c>
      <c r="AV125" s="13" t="s">
        <v>86</v>
      </c>
      <c r="AW125" s="13" t="s">
        <v>36</v>
      </c>
      <c r="AX125" s="13" t="s">
        <v>76</v>
      </c>
      <c r="AY125" s="234" t="s">
        <v>120</v>
      </c>
    </row>
    <row r="126" s="2" customFormat="1" ht="24.15" customHeight="1">
      <c r="A126" s="39"/>
      <c r="B126" s="40"/>
      <c r="C126" s="205" t="s">
        <v>190</v>
      </c>
      <c r="D126" s="205" t="s">
        <v>122</v>
      </c>
      <c r="E126" s="206" t="s">
        <v>191</v>
      </c>
      <c r="F126" s="207" t="s">
        <v>192</v>
      </c>
      <c r="G126" s="208" t="s">
        <v>193</v>
      </c>
      <c r="H126" s="209">
        <v>10.739000000000001</v>
      </c>
      <c r="I126" s="210"/>
      <c r="J126" s="211">
        <f>ROUND(I126*H126,2)</f>
        <v>0</v>
      </c>
      <c r="K126" s="207" t="s">
        <v>126</v>
      </c>
      <c r="L126" s="45"/>
      <c r="M126" s="212" t="s">
        <v>19</v>
      </c>
      <c r="N126" s="213" t="s">
        <v>47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127</v>
      </c>
      <c r="AT126" s="216" t="s">
        <v>122</v>
      </c>
      <c r="AU126" s="216" t="s">
        <v>86</v>
      </c>
      <c r="AY126" s="18" t="s">
        <v>120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84</v>
      </c>
      <c r="BK126" s="217">
        <f>ROUND(I126*H126,2)</f>
        <v>0</v>
      </c>
      <c r="BL126" s="18" t="s">
        <v>127</v>
      </c>
      <c r="BM126" s="216" t="s">
        <v>194</v>
      </c>
    </row>
    <row r="127" s="2" customFormat="1">
      <c r="A127" s="39"/>
      <c r="B127" s="40"/>
      <c r="C127" s="41"/>
      <c r="D127" s="218" t="s">
        <v>129</v>
      </c>
      <c r="E127" s="41"/>
      <c r="F127" s="219" t="s">
        <v>195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129</v>
      </c>
      <c r="AU127" s="18" t="s">
        <v>86</v>
      </c>
    </row>
    <row r="128" s="14" customFormat="1">
      <c r="A128" s="14"/>
      <c r="B128" s="235"/>
      <c r="C128" s="236"/>
      <c r="D128" s="225" t="s">
        <v>131</v>
      </c>
      <c r="E128" s="237" t="s">
        <v>19</v>
      </c>
      <c r="F128" s="238" t="s">
        <v>196</v>
      </c>
      <c r="G128" s="236"/>
      <c r="H128" s="237" t="s">
        <v>19</v>
      </c>
      <c r="I128" s="239"/>
      <c r="J128" s="236"/>
      <c r="K128" s="236"/>
      <c r="L128" s="240"/>
      <c r="M128" s="241"/>
      <c r="N128" s="242"/>
      <c r="O128" s="242"/>
      <c r="P128" s="242"/>
      <c r="Q128" s="242"/>
      <c r="R128" s="242"/>
      <c r="S128" s="242"/>
      <c r="T128" s="24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4" t="s">
        <v>131</v>
      </c>
      <c r="AU128" s="244" t="s">
        <v>86</v>
      </c>
      <c r="AV128" s="14" t="s">
        <v>84</v>
      </c>
      <c r="AW128" s="14" t="s">
        <v>36</v>
      </c>
      <c r="AX128" s="14" t="s">
        <v>76</v>
      </c>
      <c r="AY128" s="244" t="s">
        <v>120</v>
      </c>
    </row>
    <row r="129" s="13" customFormat="1">
      <c r="A129" s="13"/>
      <c r="B129" s="223"/>
      <c r="C129" s="224"/>
      <c r="D129" s="225" t="s">
        <v>131</v>
      </c>
      <c r="E129" s="226" t="s">
        <v>19</v>
      </c>
      <c r="F129" s="227" t="s">
        <v>197</v>
      </c>
      <c r="G129" s="224"/>
      <c r="H129" s="228">
        <v>3.2400000000000002</v>
      </c>
      <c r="I129" s="229"/>
      <c r="J129" s="224"/>
      <c r="K129" s="224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131</v>
      </c>
      <c r="AU129" s="234" t="s">
        <v>86</v>
      </c>
      <c r="AV129" s="13" t="s">
        <v>86</v>
      </c>
      <c r="AW129" s="13" t="s">
        <v>36</v>
      </c>
      <c r="AX129" s="13" t="s">
        <v>76</v>
      </c>
      <c r="AY129" s="234" t="s">
        <v>120</v>
      </c>
    </row>
    <row r="130" s="13" customFormat="1">
      <c r="A130" s="13"/>
      <c r="B130" s="223"/>
      <c r="C130" s="224"/>
      <c r="D130" s="225" t="s">
        <v>131</v>
      </c>
      <c r="E130" s="226" t="s">
        <v>19</v>
      </c>
      <c r="F130" s="227" t="s">
        <v>198</v>
      </c>
      <c r="G130" s="224"/>
      <c r="H130" s="228">
        <v>4.3200000000000003</v>
      </c>
      <c r="I130" s="229"/>
      <c r="J130" s="224"/>
      <c r="K130" s="224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131</v>
      </c>
      <c r="AU130" s="234" t="s">
        <v>86</v>
      </c>
      <c r="AV130" s="13" t="s">
        <v>86</v>
      </c>
      <c r="AW130" s="13" t="s">
        <v>36</v>
      </c>
      <c r="AX130" s="13" t="s">
        <v>76</v>
      </c>
      <c r="AY130" s="234" t="s">
        <v>120</v>
      </c>
    </row>
    <row r="131" s="14" customFormat="1">
      <c r="A131" s="14"/>
      <c r="B131" s="235"/>
      <c r="C131" s="236"/>
      <c r="D131" s="225" t="s">
        <v>131</v>
      </c>
      <c r="E131" s="237" t="s">
        <v>19</v>
      </c>
      <c r="F131" s="238" t="s">
        <v>199</v>
      </c>
      <c r="G131" s="236"/>
      <c r="H131" s="237" t="s">
        <v>19</v>
      </c>
      <c r="I131" s="239"/>
      <c r="J131" s="236"/>
      <c r="K131" s="236"/>
      <c r="L131" s="240"/>
      <c r="M131" s="241"/>
      <c r="N131" s="242"/>
      <c r="O131" s="242"/>
      <c r="P131" s="242"/>
      <c r="Q131" s="242"/>
      <c r="R131" s="242"/>
      <c r="S131" s="242"/>
      <c r="T131" s="24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4" t="s">
        <v>131</v>
      </c>
      <c r="AU131" s="244" t="s">
        <v>86</v>
      </c>
      <c r="AV131" s="14" t="s">
        <v>84</v>
      </c>
      <c r="AW131" s="14" t="s">
        <v>36</v>
      </c>
      <c r="AX131" s="14" t="s">
        <v>76</v>
      </c>
      <c r="AY131" s="244" t="s">
        <v>120</v>
      </c>
    </row>
    <row r="132" s="13" customFormat="1">
      <c r="A132" s="13"/>
      <c r="B132" s="223"/>
      <c r="C132" s="224"/>
      <c r="D132" s="225" t="s">
        <v>131</v>
      </c>
      <c r="E132" s="226" t="s">
        <v>19</v>
      </c>
      <c r="F132" s="227" t="s">
        <v>200</v>
      </c>
      <c r="G132" s="224"/>
      <c r="H132" s="228">
        <v>3.1789999999999998</v>
      </c>
      <c r="I132" s="229"/>
      <c r="J132" s="224"/>
      <c r="K132" s="224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131</v>
      </c>
      <c r="AU132" s="234" t="s">
        <v>86</v>
      </c>
      <c r="AV132" s="13" t="s">
        <v>86</v>
      </c>
      <c r="AW132" s="13" t="s">
        <v>36</v>
      </c>
      <c r="AX132" s="13" t="s">
        <v>76</v>
      </c>
      <c r="AY132" s="234" t="s">
        <v>120</v>
      </c>
    </row>
    <row r="133" s="2" customFormat="1" ht="24.15" customHeight="1">
      <c r="A133" s="39"/>
      <c r="B133" s="40"/>
      <c r="C133" s="205" t="s">
        <v>201</v>
      </c>
      <c r="D133" s="205" t="s">
        <v>122</v>
      </c>
      <c r="E133" s="206" t="s">
        <v>202</v>
      </c>
      <c r="F133" s="207" t="s">
        <v>203</v>
      </c>
      <c r="G133" s="208" t="s">
        <v>125</v>
      </c>
      <c r="H133" s="209">
        <v>1</v>
      </c>
      <c r="I133" s="210"/>
      <c r="J133" s="211">
        <f>ROUND(I133*H133,2)</f>
        <v>0</v>
      </c>
      <c r="K133" s="207" t="s">
        <v>126</v>
      </c>
      <c r="L133" s="45"/>
      <c r="M133" s="212" t="s">
        <v>19</v>
      </c>
      <c r="N133" s="213" t="s">
        <v>47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127</v>
      </c>
      <c r="AT133" s="216" t="s">
        <v>122</v>
      </c>
      <c r="AU133" s="216" t="s">
        <v>86</v>
      </c>
      <c r="AY133" s="18" t="s">
        <v>120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84</v>
      </c>
      <c r="BK133" s="217">
        <f>ROUND(I133*H133,2)</f>
        <v>0</v>
      </c>
      <c r="BL133" s="18" t="s">
        <v>127</v>
      </c>
      <c r="BM133" s="216" t="s">
        <v>204</v>
      </c>
    </row>
    <row r="134" s="2" customFormat="1">
      <c r="A134" s="39"/>
      <c r="B134" s="40"/>
      <c r="C134" s="41"/>
      <c r="D134" s="218" t="s">
        <v>129</v>
      </c>
      <c r="E134" s="41"/>
      <c r="F134" s="219" t="s">
        <v>205</v>
      </c>
      <c r="G134" s="41"/>
      <c r="H134" s="41"/>
      <c r="I134" s="220"/>
      <c r="J134" s="41"/>
      <c r="K134" s="41"/>
      <c r="L134" s="45"/>
      <c r="M134" s="221"/>
      <c r="N134" s="222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129</v>
      </c>
      <c r="AU134" s="18" t="s">
        <v>86</v>
      </c>
    </row>
    <row r="135" s="2" customFormat="1" ht="33" customHeight="1">
      <c r="A135" s="39"/>
      <c r="B135" s="40"/>
      <c r="C135" s="205" t="s">
        <v>8</v>
      </c>
      <c r="D135" s="205" t="s">
        <v>122</v>
      </c>
      <c r="E135" s="206" t="s">
        <v>206</v>
      </c>
      <c r="F135" s="207" t="s">
        <v>207</v>
      </c>
      <c r="G135" s="208" t="s">
        <v>125</v>
      </c>
      <c r="H135" s="209">
        <v>9</v>
      </c>
      <c r="I135" s="210"/>
      <c r="J135" s="211">
        <f>ROUND(I135*H135,2)</f>
        <v>0</v>
      </c>
      <c r="K135" s="207" t="s">
        <v>126</v>
      </c>
      <c r="L135" s="45"/>
      <c r="M135" s="212" t="s">
        <v>19</v>
      </c>
      <c r="N135" s="213" t="s">
        <v>47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127</v>
      </c>
      <c r="AT135" s="216" t="s">
        <v>122</v>
      </c>
      <c r="AU135" s="216" t="s">
        <v>86</v>
      </c>
      <c r="AY135" s="18" t="s">
        <v>120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84</v>
      </c>
      <c r="BK135" s="217">
        <f>ROUND(I135*H135,2)</f>
        <v>0</v>
      </c>
      <c r="BL135" s="18" t="s">
        <v>127</v>
      </c>
      <c r="BM135" s="216" t="s">
        <v>208</v>
      </c>
    </row>
    <row r="136" s="2" customFormat="1">
      <c r="A136" s="39"/>
      <c r="B136" s="40"/>
      <c r="C136" s="41"/>
      <c r="D136" s="218" t="s">
        <v>129</v>
      </c>
      <c r="E136" s="41"/>
      <c r="F136" s="219" t="s">
        <v>209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129</v>
      </c>
      <c r="AU136" s="18" t="s">
        <v>86</v>
      </c>
    </row>
    <row r="137" s="13" customFormat="1">
      <c r="A137" s="13"/>
      <c r="B137" s="223"/>
      <c r="C137" s="224"/>
      <c r="D137" s="225" t="s">
        <v>131</v>
      </c>
      <c r="E137" s="226" t="s">
        <v>19</v>
      </c>
      <c r="F137" s="227" t="s">
        <v>210</v>
      </c>
      <c r="G137" s="224"/>
      <c r="H137" s="228">
        <v>9</v>
      </c>
      <c r="I137" s="229"/>
      <c r="J137" s="224"/>
      <c r="K137" s="224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131</v>
      </c>
      <c r="AU137" s="234" t="s">
        <v>86</v>
      </c>
      <c r="AV137" s="13" t="s">
        <v>86</v>
      </c>
      <c r="AW137" s="13" t="s">
        <v>36</v>
      </c>
      <c r="AX137" s="13" t="s">
        <v>76</v>
      </c>
      <c r="AY137" s="234" t="s">
        <v>120</v>
      </c>
    </row>
    <row r="138" s="2" customFormat="1" ht="37.8" customHeight="1">
      <c r="A138" s="39"/>
      <c r="B138" s="40"/>
      <c r="C138" s="205" t="s">
        <v>211</v>
      </c>
      <c r="D138" s="205" t="s">
        <v>122</v>
      </c>
      <c r="E138" s="206" t="s">
        <v>212</v>
      </c>
      <c r="F138" s="207" t="s">
        <v>213</v>
      </c>
      <c r="G138" s="208" t="s">
        <v>193</v>
      </c>
      <c r="H138" s="209">
        <v>1.589</v>
      </c>
      <c r="I138" s="210"/>
      <c r="J138" s="211">
        <f>ROUND(I138*H138,2)</f>
        <v>0</v>
      </c>
      <c r="K138" s="207" t="s">
        <v>126</v>
      </c>
      <c r="L138" s="45"/>
      <c r="M138" s="212" t="s">
        <v>19</v>
      </c>
      <c r="N138" s="213" t="s">
        <v>47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127</v>
      </c>
      <c r="AT138" s="216" t="s">
        <v>122</v>
      </c>
      <c r="AU138" s="216" t="s">
        <v>86</v>
      </c>
      <c r="AY138" s="18" t="s">
        <v>120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84</v>
      </c>
      <c r="BK138" s="217">
        <f>ROUND(I138*H138,2)</f>
        <v>0</v>
      </c>
      <c r="BL138" s="18" t="s">
        <v>127</v>
      </c>
      <c r="BM138" s="216" t="s">
        <v>214</v>
      </c>
    </row>
    <row r="139" s="2" customFormat="1">
      <c r="A139" s="39"/>
      <c r="B139" s="40"/>
      <c r="C139" s="41"/>
      <c r="D139" s="218" t="s">
        <v>129</v>
      </c>
      <c r="E139" s="41"/>
      <c r="F139" s="219" t="s">
        <v>215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129</v>
      </c>
      <c r="AU139" s="18" t="s">
        <v>86</v>
      </c>
    </row>
    <row r="140" s="13" customFormat="1">
      <c r="A140" s="13"/>
      <c r="B140" s="223"/>
      <c r="C140" s="224"/>
      <c r="D140" s="225" t="s">
        <v>131</v>
      </c>
      <c r="E140" s="226" t="s">
        <v>19</v>
      </c>
      <c r="F140" s="227" t="s">
        <v>216</v>
      </c>
      <c r="G140" s="224"/>
      <c r="H140" s="228">
        <v>1.589</v>
      </c>
      <c r="I140" s="229"/>
      <c r="J140" s="224"/>
      <c r="K140" s="224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131</v>
      </c>
      <c r="AU140" s="234" t="s">
        <v>86</v>
      </c>
      <c r="AV140" s="13" t="s">
        <v>86</v>
      </c>
      <c r="AW140" s="13" t="s">
        <v>36</v>
      </c>
      <c r="AX140" s="13" t="s">
        <v>76</v>
      </c>
      <c r="AY140" s="234" t="s">
        <v>120</v>
      </c>
    </row>
    <row r="141" s="2" customFormat="1" ht="37.8" customHeight="1">
      <c r="A141" s="39"/>
      <c r="B141" s="40"/>
      <c r="C141" s="205" t="s">
        <v>217</v>
      </c>
      <c r="D141" s="205" t="s">
        <v>122</v>
      </c>
      <c r="E141" s="206" t="s">
        <v>218</v>
      </c>
      <c r="F141" s="207" t="s">
        <v>219</v>
      </c>
      <c r="G141" s="208" t="s">
        <v>193</v>
      </c>
      <c r="H141" s="209">
        <v>2.1190000000000002</v>
      </c>
      <c r="I141" s="210"/>
      <c r="J141" s="211">
        <f>ROUND(I141*H141,2)</f>
        <v>0</v>
      </c>
      <c r="K141" s="207" t="s">
        <v>126</v>
      </c>
      <c r="L141" s="45"/>
      <c r="M141" s="212" t="s">
        <v>19</v>
      </c>
      <c r="N141" s="213" t="s">
        <v>47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127</v>
      </c>
      <c r="AT141" s="216" t="s">
        <v>122</v>
      </c>
      <c r="AU141" s="216" t="s">
        <v>86</v>
      </c>
      <c r="AY141" s="18" t="s">
        <v>120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84</v>
      </c>
      <c r="BK141" s="217">
        <f>ROUND(I141*H141,2)</f>
        <v>0</v>
      </c>
      <c r="BL141" s="18" t="s">
        <v>127</v>
      </c>
      <c r="BM141" s="216" t="s">
        <v>220</v>
      </c>
    </row>
    <row r="142" s="2" customFormat="1">
      <c r="A142" s="39"/>
      <c r="B142" s="40"/>
      <c r="C142" s="41"/>
      <c r="D142" s="218" t="s">
        <v>129</v>
      </c>
      <c r="E142" s="41"/>
      <c r="F142" s="219" t="s">
        <v>221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129</v>
      </c>
      <c r="AU142" s="18" t="s">
        <v>86</v>
      </c>
    </row>
    <row r="143" s="13" customFormat="1">
      <c r="A143" s="13"/>
      <c r="B143" s="223"/>
      <c r="C143" s="224"/>
      <c r="D143" s="225" t="s">
        <v>131</v>
      </c>
      <c r="E143" s="226" t="s">
        <v>19</v>
      </c>
      <c r="F143" s="227" t="s">
        <v>222</v>
      </c>
      <c r="G143" s="224"/>
      <c r="H143" s="228">
        <v>2.1190000000000002</v>
      </c>
      <c r="I143" s="229"/>
      <c r="J143" s="224"/>
      <c r="K143" s="224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131</v>
      </c>
      <c r="AU143" s="234" t="s">
        <v>86</v>
      </c>
      <c r="AV143" s="13" t="s">
        <v>86</v>
      </c>
      <c r="AW143" s="13" t="s">
        <v>36</v>
      </c>
      <c r="AX143" s="13" t="s">
        <v>76</v>
      </c>
      <c r="AY143" s="234" t="s">
        <v>120</v>
      </c>
    </row>
    <row r="144" s="2" customFormat="1" ht="24.15" customHeight="1">
      <c r="A144" s="39"/>
      <c r="B144" s="40"/>
      <c r="C144" s="205" t="s">
        <v>223</v>
      </c>
      <c r="D144" s="205" t="s">
        <v>122</v>
      </c>
      <c r="E144" s="206" t="s">
        <v>224</v>
      </c>
      <c r="F144" s="207" t="s">
        <v>225</v>
      </c>
      <c r="G144" s="208" t="s">
        <v>193</v>
      </c>
      <c r="H144" s="209">
        <v>6.0999999999999996</v>
      </c>
      <c r="I144" s="210"/>
      <c r="J144" s="211">
        <f>ROUND(I144*H144,2)</f>
        <v>0</v>
      </c>
      <c r="K144" s="207" t="s">
        <v>126</v>
      </c>
      <c r="L144" s="45"/>
      <c r="M144" s="212" t="s">
        <v>19</v>
      </c>
      <c r="N144" s="213" t="s">
        <v>47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127</v>
      </c>
      <c r="AT144" s="216" t="s">
        <v>122</v>
      </c>
      <c r="AU144" s="216" t="s">
        <v>86</v>
      </c>
      <c r="AY144" s="18" t="s">
        <v>120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84</v>
      </c>
      <c r="BK144" s="217">
        <f>ROUND(I144*H144,2)</f>
        <v>0</v>
      </c>
      <c r="BL144" s="18" t="s">
        <v>127</v>
      </c>
      <c r="BM144" s="216" t="s">
        <v>226</v>
      </c>
    </row>
    <row r="145" s="2" customFormat="1">
      <c r="A145" s="39"/>
      <c r="B145" s="40"/>
      <c r="C145" s="41"/>
      <c r="D145" s="218" t="s">
        <v>129</v>
      </c>
      <c r="E145" s="41"/>
      <c r="F145" s="219" t="s">
        <v>227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129</v>
      </c>
      <c r="AU145" s="18" t="s">
        <v>86</v>
      </c>
    </row>
    <row r="146" s="13" customFormat="1">
      <c r="A146" s="13"/>
      <c r="B146" s="223"/>
      <c r="C146" s="224"/>
      <c r="D146" s="225" t="s">
        <v>131</v>
      </c>
      <c r="E146" s="226" t="s">
        <v>19</v>
      </c>
      <c r="F146" s="227" t="s">
        <v>228</v>
      </c>
      <c r="G146" s="224"/>
      <c r="H146" s="228">
        <v>6.0999999999999996</v>
      </c>
      <c r="I146" s="229"/>
      <c r="J146" s="224"/>
      <c r="K146" s="224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131</v>
      </c>
      <c r="AU146" s="234" t="s">
        <v>86</v>
      </c>
      <c r="AV146" s="13" t="s">
        <v>86</v>
      </c>
      <c r="AW146" s="13" t="s">
        <v>36</v>
      </c>
      <c r="AX146" s="13" t="s">
        <v>76</v>
      </c>
      <c r="AY146" s="234" t="s">
        <v>120</v>
      </c>
    </row>
    <row r="147" s="2" customFormat="1" ht="24.15" customHeight="1">
      <c r="A147" s="39"/>
      <c r="B147" s="40"/>
      <c r="C147" s="205" t="s">
        <v>229</v>
      </c>
      <c r="D147" s="205" t="s">
        <v>122</v>
      </c>
      <c r="E147" s="206" t="s">
        <v>230</v>
      </c>
      <c r="F147" s="207" t="s">
        <v>231</v>
      </c>
      <c r="G147" s="208" t="s">
        <v>232</v>
      </c>
      <c r="H147" s="209">
        <v>3.8140000000000001</v>
      </c>
      <c r="I147" s="210"/>
      <c r="J147" s="211">
        <f>ROUND(I147*H147,2)</f>
        <v>0</v>
      </c>
      <c r="K147" s="207" t="s">
        <v>126</v>
      </c>
      <c r="L147" s="45"/>
      <c r="M147" s="212" t="s">
        <v>19</v>
      </c>
      <c r="N147" s="213" t="s">
        <v>47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127</v>
      </c>
      <c r="AT147" s="216" t="s">
        <v>122</v>
      </c>
      <c r="AU147" s="216" t="s">
        <v>86</v>
      </c>
      <c r="AY147" s="18" t="s">
        <v>120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84</v>
      </c>
      <c r="BK147" s="217">
        <f>ROUND(I147*H147,2)</f>
        <v>0</v>
      </c>
      <c r="BL147" s="18" t="s">
        <v>127</v>
      </c>
      <c r="BM147" s="216" t="s">
        <v>233</v>
      </c>
    </row>
    <row r="148" s="2" customFormat="1">
      <c r="A148" s="39"/>
      <c r="B148" s="40"/>
      <c r="C148" s="41"/>
      <c r="D148" s="218" t="s">
        <v>129</v>
      </c>
      <c r="E148" s="41"/>
      <c r="F148" s="219" t="s">
        <v>234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129</v>
      </c>
      <c r="AU148" s="18" t="s">
        <v>86</v>
      </c>
    </row>
    <row r="149" s="13" customFormat="1">
      <c r="A149" s="13"/>
      <c r="B149" s="223"/>
      <c r="C149" s="224"/>
      <c r="D149" s="225" t="s">
        <v>131</v>
      </c>
      <c r="E149" s="226" t="s">
        <v>19</v>
      </c>
      <c r="F149" s="227" t="s">
        <v>235</v>
      </c>
      <c r="G149" s="224"/>
      <c r="H149" s="228">
        <v>3.8140000000000001</v>
      </c>
      <c r="I149" s="229"/>
      <c r="J149" s="224"/>
      <c r="K149" s="224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131</v>
      </c>
      <c r="AU149" s="234" t="s">
        <v>86</v>
      </c>
      <c r="AV149" s="13" t="s">
        <v>86</v>
      </c>
      <c r="AW149" s="13" t="s">
        <v>36</v>
      </c>
      <c r="AX149" s="13" t="s">
        <v>76</v>
      </c>
      <c r="AY149" s="234" t="s">
        <v>120</v>
      </c>
    </row>
    <row r="150" s="2" customFormat="1" ht="24.15" customHeight="1">
      <c r="A150" s="39"/>
      <c r="B150" s="40"/>
      <c r="C150" s="205" t="s">
        <v>236</v>
      </c>
      <c r="D150" s="205" t="s">
        <v>122</v>
      </c>
      <c r="E150" s="206" t="s">
        <v>237</v>
      </c>
      <c r="F150" s="207" t="s">
        <v>238</v>
      </c>
      <c r="G150" s="208" t="s">
        <v>193</v>
      </c>
      <c r="H150" s="209">
        <v>5.04</v>
      </c>
      <c r="I150" s="210"/>
      <c r="J150" s="211">
        <f>ROUND(I150*H150,2)</f>
        <v>0</v>
      </c>
      <c r="K150" s="207" t="s">
        <v>126</v>
      </c>
      <c r="L150" s="45"/>
      <c r="M150" s="212" t="s">
        <v>19</v>
      </c>
      <c r="N150" s="213" t="s">
        <v>47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127</v>
      </c>
      <c r="AT150" s="216" t="s">
        <v>122</v>
      </c>
      <c r="AU150" s="216" t="s">
        <v>86</v>
      </c>
      <c r="AY150" s="18" t="s">
        <v>120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84</v>
      </c>
      <c r="BK150" s="217">
        <f>ROUND(I150*H150,2)</f>
        <v>0</v>
      </c>
      <c r="BL150" s="18" t="s">
        <v>127</v>
      </c>
      <c r="BM150" s="216" t="s">
        <v>239</v>
      </c>
    </row>
    <row r="151" s="2" customFormat="1">
      <c r="A151" s="39"/>
      <c r="B151" s="40"/>
      <c r="C151" s="41"/>
      <c r="D151" s="218" t="s">
        <v>129</v>
      </c>
      <c r="E151" s="41"/>
      <c r="F151" s="219" t="s">
        <v>240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129</v>
      </c>
      <c r="AU151" s="18" t="s">
        <v>86</v>
      </c>
    </row>
    <row r="152" s="13" customFormat="1">
      <c r="A152" s="13"/>
      <c r="B152" s="223"/>
      <c r="C152" s="224"/>
      <c r="D152" s="225" t="s">
        <v>131</v>
      </c>
      <c r="E152" s="226" t="s">
        <v>19</v>
      </c>
      <c r="F152" s="227" t="s">
        <v>241</v>
      </c>
      <c r="G152" s="224"/>
      <c r="H152" s="228">
        <v>5.04</v>
      </c>
      <c r="I152" s="229"/>
      <c r="J152" s="224"/>
      <c r="K152" s="224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131</v>
      </c>
      <c r="AU152" s="234" t="s">
        <v>86</v>
      </c>
      <c r="AV152" s="13" t="s">
        <v>86</v>
      </c>
      <c r="AW152" s="13" t="s">
        <v>36</v>
      </c>
      <c r="AX152" s="13" t="s">
        <v>76</v>
      </c>
      <c r="AY152" s="234" t="s">
        <v>120</v>
      </c>
    </row>
    <row r="153" s="2" customFormat="1" ht="24.15" customHeight="1">
      <c r="A153" s="39"/>
      <c r="B153" s="40"/>
      <c r="C153" s="205" t="s">
        <v>242</v>
      </c>
      <c r="D153" s="205" t="s">
        <v>122</v>
      </c>
      <c r="E153" s="206" t="s">
        <v>243</v>
      </c>
      <c r="F153" s="207" t="s">
        <v>244</v>
      </c>
      <c r="G153" s="208" t="s">
        <v>193</v>
      </c>
      <c r="H153" s="209">
        <v>1.0600000000000001</v>
      </c>
      <c r="I153" s="210"/>
      <c r="J153" s="211">
        <f>ROUND(I153*H153,2)</f>
        <v>0</v>
      </c>
      <c r="K153" s="207" t="s">
        <v>126</v>
      </c>
      <c r="L153" s="45"/>
      <c r="M153" s="212" t="s">
        <v>19</v>
      </c>
      <c r="N153" s="213" t="s">
        <v>47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127</v>
      </c>
      <c r="AT153" s="216" t="s">
        <v>122</v>
      </c>
      <c r="AU153" s="216" t="s">
        <v>86</v>
      </c>
      <c r="AY153" s="18" t="s">
        <v>120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84</v>
      </c>
      <c r="BK153" s="217">
        <f>ROUND(I153*H153,2)</f>
        <v>0</v>
      </c>
      <c r="BL153" s="18" t="s">
        <v>127</v>
      </c>
      <c r="BM153" s="216" t="s">
        <v>245</v>
      </c>
    </row>
    <row r="154" s="2" customFormat="1">
      <c r="A154" s="39"/>
      <c r="B154" s="40"/>
      <c r="C154" s="41"/>
      <c r="D154" s="218" t="s">
        <v>129</v>
      </c>
      <c r="E154" s="41"/>
      <c r="F154" s="219" t="s">
        <v>246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129</v>
      </c>
      <c r="AU154" s="18" t="s">
        <v>86</v>
      </c>
    </row>
    <row r="155" s="13" customFormat="1">
      <c r="A155" s="13"/>
      <c r="B155" s="223"/>
      <c r="C155" s="224"/>
      <c r="D155" s="225" t="s">
        <v>131</v>
      </c>
      <c r="E155" s="226" t="s">
        <v>19</v>
      </c>
      <c r="F155" s="227" t="s">
        <v>247</v>
      </c>
      <c r="G155" s="224"/>
      <c r="H155" s="228">
        <v>1.0600000000000001</v>
      </c>
      <c r="I155" s="229"/>
      <c r="J155" s="224"/>
      <c r="K155" s="224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131</v>
      </c>
      <c r="AU155" s="234" t="s">
        <v>86</v>
      </c>
      <c r="AV155" s="13" t="s">
        <v>86</v>
      </c>
      <c r="AW155" s="13" t="s">
        <v>36</v>
      </c>
      <c r="AX155" s="13" t="s">
        <v>76</v>
      </c>
      <c r="AY155" s="234" t="s">
        <v>120</v>
      </c>
    </row>
    <row r="156" s="2" customFormat="1" ht="24.15" customHeight="1">
      <c r="A156" s="39"/>
      <c r="B156" s="40"/>
      <c r="C156" s="205" t="s">
        <v>248</v>
      </c>
      <c r="D156" s="205" t="s">
        <v>122</v>
      </c>
      <c r="E156" s="206" t="s">
        <v>249</v>
      </c>
      <c r="F156" s="207" t="s">
        <v>250</v>
      </c>
      <c r="G156" s="208" t="s">
        <v>125</v>
      </c>
      <c r="H156" s="209">
        <v>1</v>
      </c>
      <c r="I156" s="210"/>
      <c r="J156" s="211">
        <f>ROUND(I156*H156,2)</f>
        <v>0</v>
      </c>
      <c r="K156" s="207" t="s">
        <v>126</v>
      </c>
      <c r="L156" s="45"/>
      <c r="M156" s="212" t="s">
        <v>19</v>
      </c>
      <c r="N156" s="213" t="s">
        <v>47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127</v>
      </c>
      <c r="AT156" s="216" t="s">
        <v>122</v>
      </c>
      <c r="AU156" s="216" t="s">
        <v>86</v>
      </c>
      <c r="AY156" s="18" t="s">
        <v>120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84</v>
      </c>
      <c r="BK156" s="217">
        <f>ROUND(I156*H156,2)</f>
        <v>0</v>
      </c>
      <c r="BL156" s="18" t="s">
        <v>127</v>
      </c>
      <c r="BM156" s="216" t="s">
        <v>251</v>
      </c>
    </row>
    <row r="157" s="2" customFormat="1">
      <c r="A157" s="39"/>
      <c r="B157" s="40"/>
      <c r="C157" s="41"/>
      <c r="D157" s="218" t="s">
        <v>129</v>
      </c>
      <c r="E157" s="41"/>
      <c r="F157" s="219" t="s">
        <v>252</v>
      </c>
      <c r="G157" s="41"/>
      <c r="H157" s="41"/>
      <c r="I157" s="220"/>
      <c r="J157" s="41"/>
      <c r="K157" s="41"/>
      <c r="L157" s="45"/>
      <c r="M157" s="221"/>
      <c r="N157" s="222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129</v>
      </c>
      <c r="AU157" s="18" t="s">
        <v>86</v>
      </c>
    </row>
    <row r="158" s="2" customFormat="1" ht="37.8" customHeight="1">
      <c r="A158" s="39"/>
      <c r="B158" s="40"/>
      <c r="C158" s="205" t="s">
        <v>253</v>
      </c>
      <c r="D158" s="205" t="s">
        <v>122</v>
      </c>
      <c r="E158" s="206" t="s">
        <v>254</v>
      </c>
      <c r="F158" s="207" t="s">
        <v>255</v>
      </c>
      <c r="G158" s="208" t="s">
        <v>193</v>
      </c>
      <c r="H158" s="209">
        <v>1.8899999999999999</v>
      </c>
      <c r="I158" s="210"/>
      <c r="J158" s="211">
        <f>ROUND(I158*H158,2)</f>
        <v>0</v>
      </c>
      <c r="K158" s="207" t="s">
        <v>126</v>
      </c>
      <c r="L158" s="45"/>
      <c r="M158" s="212" t="s">
        <v>19</v>
      </c>
      <c r="N158" s="213" t="s">
        <v>47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127</v>
      </c>
      <c r="AT158" s="216" t="s">
        <v>122</v>
      </c>
      <c r="AU158" s="216" t="s">
        <v>86</v>
      </c>
      <c r="AY158" s="18" t="s">
        <v>120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84</v>
      </c>
      <c r="BK158" s="217">
        <f>ROUND(I158*H158,2)</f>
        <v>0</v>
      </c>
      <c r="BL158" s="18" t="s">
        <v>127</v>
      </c>
      <c r="BM158" s="216" t="s">
        <v>256</v>
      </c>
    </row>
    <row r="159" s="2" customFormat="1">
      <c r="A159" s="39"/>
      <c r="B159" s="40"/>
      <c r="C159" s="41"/>
      <c r="D159" s="218" t="s">
        <v>129</v>
      </c>
      <c r="E159" s="41"/>
      <c r="F159" s="219" t="s">
        <v>257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129</v>
      </c>
      <c r="AU159" s="18" t="s">
        <v>86</v>
      </c>
    </row>
    <row r="160" s="13" customFormat="1">
      <c r="A160" s="13"/>
      <c r="B160" s="223"/>
      <c r="C160" s="224"/>
      <c r="D160" s="225" t="s">
        <v>131</v>
      </c>
      <c r="E160" s="226" t="s">
        <v>19</v>
      </c>
      <c r="F160" s="227" t="s">
        <v>258</v>
      </c>
      <c r="G160" s="224"/>
      <c r="H160" s="228">
        <v>0.81000000000000005</v>
      </c>
      <c r="I160" s="229"/>
      <c r="J160" s="224"/>
      <c r="K160" s="224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131</v>
      </c>
      <c r="AU160" s="234" t="s">
        <v>86</v>
      </c>
      <c r="AV160" s="13" t="s">
        <v>86</v>
      </c>
      <c r="AW160" s="13" t="s">
        <v>36</v>
      </c>
      <c r="AX160" s="13" t="s">
        <v>76</v>
      </c>
      <c r="AY160" s="234" t="s">
        <v>120</v>
      </c>
    </row>
    <row r="161" s="13" customFormat="1">
      <c r="A161" s="13"/>
      <c r="B161" s="223"/>
      <c r="C161" s="224"/>
      <c r="D161" s="225" t="s">
        <v>131</v>
      </c>
      <c r="E161" s="226" t="s">
        <v>19</v>
      </c>
      <c r="F161" s="227" t="s">
        <v>259</v>
      </c>
      <c r="G161" s="224"/>
      <c r="H161" s="228">
        <v>1.0800000000000001</v>
      </c>
      <c r="I161" s="229"/>
      <c r="J161" s="224"/>
      <c r="K161" s="224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131</v>
      </c>
      <c r="AU161" s="234" t="s">
        <v>86</v>
      </c>
      <c r="AV161" s="13" t="s">
        <v>86</v>
      </c>
      <c r="AW161" s="13" t="s">
        <v>36</v>
      </c>
      <c r="AX161" s="13" t="s">
        <v>76</v>
      </c>
      <c r="AY161" s="234" t="s">
        <v>120</v>
      </c>
    </row>
    <row r="162" s="2" customFormat="1" ht="16.5" customHeight="1">
      <c r="A162" s="39"/>
      <c r="B162" s="40"/>
      <c r="C162" s="245" t="s">
        <v>7</v>
      </c>
      <c r="D162" s="245" t="s">
        <v>260</v>
      </c>
      <c r="E162" s="246" t="s">
        <v>261</v>
      </c>
      <c r="F162" s="247" t="s">
        <v>262</v>
      </c>
      <c r="G162" s="248" t="s">
        <v>232</v>
      </c>
      <c r="H162" s="249">
        <v>3.7799999999999998</v>
      </c>
      <c r="I162" s="250"/>
      <c r="J162" s="251">
        <f>ROUND(I162*H162,2)</f>
        <v>0</v>
      </c>
      <c r="K162" s="247" t="s">
        <v>126</v>
      </c>
      <c r="L162" s="252"/>
      <c r="M162" s="253" t="s">
        <v>19</v>
      </c>
      <c r="N162" s="254" t="s">
        <v>47</v>
      </c>
      <c r="O162" s="85"/>
      <c r="P162" s="214">
        <f>O162*H162</f>
        <v>0</v>
      </c>
      <c r="Q162" s="214">
        <v>1</v>
      </c>
      <c r="R162" s="214">
        <f>Q162*H162</f>
        <v>3.7799999999999998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176</v>
      </c>
      <c r="AT162" s="216" t="s">
        <v>260</v>
      </c>
      <c r="AU162" s="216" t="s">
        <v>86</v>
      </c>
      <c r="AY162" s="18" t="s">
        <v>120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84</v>
      </c>
      <c r="BK162" s="217">
        <f>ROUND(I162*H162,2)</f>
        <v>0</v>
      </c>
      <c r="BL162" s="18" t="s">
        <v>127</v>
      </c>
      <c r="BM162" s="216" t="s">
        <v>263</v>
      </c>
    </row>
    <row r="163" s="13" customFormat="1">
      <c r="A163" s="13"/>
      <c r="B163" s="223"/>
      <c r="C163" s="224"/>
      <c r="D163" s="225" t="s">
        <v>131</v>
      </c>
      <c r="E163" s="224"/>
      <c r="F163" s="227" t="s">
        <v>264</v>
      </c>
      <c r="G163" s="224"/>
      <c r="H163" s="228">
        <v>3.7799999999999998</v>
      </c>
      <c r="I163" s="229"/>
      <c r="J163" s="224"/>
      <c r="K163" s="224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131</v>
      </c>
      <c r="AU163" s="234" t="s">
        <v>86</v>
      </c>
      <c r="AV163" s="13" t="s">
        <v>86</v>
      </c>
      <c r="AW163" s="13" t="s">
        <v>4</v>
      </c>
      <c r="AX163" s="13" t="s">
        <v>84</v>
      </c>
      <c r="AY163" s="234" t="s">
        <v>120</v>
      </c>
    </row>
    <row r="164" s="2" customFormat="1" ht="21.75" customHeight="1">
      <c r="A164" s="39"/>
      <c r="B164" s="40"/>
      <c r="C164" s="205" t="s">
        <v>265</v>
      </c>
      <c r="D164" s="205" t="s">
        <v>122</v>
      </c>
      <c r="E164" s="206" t="s">
        <v>266</v>
      </c>
      <c r="F164" s="207" t="s">
        <v>267</v>
      </c>
      <c r="G164" s="208" t="s">
        <v>135</v>
      </c>
      <c r="H164" s="209">
        <v>1685.1500000000001</v>
      </c>
      <c r="I164" s="210"/>
      <c r="J164" s="211">
        <f>ROUND(I164*H164,2)</f>
        <v>0</v>
      </c>
      <c r="K164" s="207" t="s">
        <v>126</v>
      </c>
      <c r="L164" s="45"/>
      <c r="M164" s="212" t="s">
        <v>19</v>
      </c>
      <c r="N164" s="213" t="s">
        <v>47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127</v>
      </c>
      <c r="AT164" s="216" t="s">
        <v>122</v>
      </c>
      <c r="AU164" s="216" t="s">
        <v>86</v>
      </c>
      <c r="AY164" s="18" t="s">
        <v>120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84</v>
      </c>
      <c r="BK164" s="217">
        <f>ROUND(I164*H164,2)</f>
        <v>0</v>
      </c>
      <c r="BL164" s="18" t="s">
        <v>127</v>
      </c>
      <c r="BM164" s="216" t="s">
        <v>268</v>
      </c>
    </row>
    <row r="165" s="2" customFormat="1">
      <c r="A165" s="39"/>
      <c r="B165" s="40"/>
      <c r="C165" s="41"/>
      <c r="D165" s="218" t="s">
        <v>129</v>
      </c>
      <c r="E165" s="41"/>
      <c r="F165" s="219" t="s">
        <v>269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129</v>
      </c>
      <c r="AU165" s="18" t="s">
        <v>86</v>
      </c>
    </row>
    <row r="166" s="13" customFormat="1">
      <c r="A166" s="13"/>
      <c r="B166" s="223"/>
      <c r="C166" s="224"/>
      <c r="D166" s="225" t="s">
        <v>131</v>
      </c>
      <c r="E166" s="226" t="s">
        <v>19</v>
      </c>
      <c r="F166" s="227" t="s">
        <v>270</v>
      </c>
      <c r="G166" s="224"/>
      <c r="H166" s="228">
        <v>1685.1500000000001</v>
      </c>
      <c r="I166" s="229"/>
      <c r="J166" s="224"/>
      <c r="K166" s="224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131</v>
      </c>
      <c r="AU166" s="234" t="s">
        <v>86</v>
      </c>
      <c r="AV166" s="13" t="s">
        <v>86</v>
      </c>
      <c r="AW166" s="13" t="s">
        <v>36</v>
      </c>
      <c r="AX166" s="13" t="s">
        <v>76</v>
      </c>
      <c r="AY166" s="234" t="s">
        <v>120</v>
      </c>
    </row>
    <row r="167" s="12" customFormat="1" ht="22.8" customHeight="1">
      <c r="A167" s="12"/>
      <c r="B167" s="189"/>
      <c r="C167" s="190"/>
      <c r="D167" s="191" t="s">
        <v>75</v>
      </c>
      <c r="E167" s="203" t="s">
        <v>127</v>
      </c>
      <c r="F167" s="203" t="s">
        <v>271</v>
      </c>
      <c r="G167" s="190"/>
      <c r="H167" s="190"/>
      <c r="I167" s="193"/>
      <c r="J167" s="204">
        <f>BK167</f>
        <v>0</v>
      </c>
      <c r="K167" s="190"/>
      <c r="L167" s="195"/>
      <c r="M167" s="196"/>
      <c r="N167" s="197"/>
      <c r="O167" s="197"/>
      <c r="P167" s="198">
        <f>SUM(P168:P171)</f>
        <v>0</v>
      </c>
      <c r="Q167" s="197"/>
      <c r="R167" s="198">
        <f>SUM(R168:R171)</f>
        <v>0</v>
      </c>
      <c r="S167" s="197"/>
      <c r="T167" s="199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0" t="s">
        <v>84</v>
      </c>
      <c r="AT167" s="201" t="s">
        <v>75</v>
      </c>
      <c r="AU167" s="201" t="s">
        <v>84</v>
      </c>
      <c r="AY167" s="200" t="s">
        <v>120</v>
      </c>
      <c r="BK167" s="202">
        <f>SUM(BK168:BK171)</f>
        <v>0</v>
      </c>
    </row>
    <row r="168" s="2" customFormat="1" ht="21.75" customHeight="1">
      <c r="A168" s="39"/>
      <c r="B168" s="40"/>
      <c r="C168" s="205" t="s">
        <v>272</v>
      </c>
      <c r="D168" s="205" t="s">
        <v>122</v>
      </c>
      <c r="E168" s="206" t="s">
        <v>273</v>
      </c>
      <c r="F168" s="207" t="s">
        <v>274</v>
      </c>
      <c r="G168" s="208" t="s">
        <v>193</v>
      </c>
      <c r="H168" s="209">
        <v>0.63</v>
      </c>
      <c r="I168" s="210"/>
      <c r="J168" s="211">
        <f>ROUND(I168*H168,2)</f>
        <v>0</v>
      </c>
      <c r="K168" s="207" t="s">
        <v>126</v>
      </c>
      <c r="L168" s="45"/>
      <c r="M168" s="212" t="s">
        <v>19</v>
      </c>
      <c r="N168" s="213" t="s">
        <v>47</v>
      </c>
      <c r="O168" s="85"/>
      <c r="P168" s="214">
        <f>O168*H168</f>
        <v>0</v>
      </c>
      <c r="Q168" s="214">
        <v>0</v>
      </c>
      <c r="R168" s="214">
        <f>Q168*H168</f>
        <v>0</v>
      </c>
      <c r="S168" s="214">
        <v>0</v>
      </c>
      <c r="T168" s="215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6" t="s">
        <v>127</v>
      </c>
      <c r="AT168" s="216" t="s">
        <v>122</v>
      </c>
      <c r="AU168" s="216" t="s">
        <v>86</v>
      </c>
      <c r="AY168" s="18" t="s">
        <v>120</v>
      </c>
      <c r="BE168" s="217">
        <f>IF(N168="základní",J168,0)</f>
        <v>0</v>
      </c>
      <c r="BF168" s="217">
        <f>IF(N168="snížená",J168,0)</f>
        <v>0</v>
      </c>
      <c r="BG168" s="217">
        <f>IF(N168="zákl. přenesená",J168,0)</f>
        <v>0</v>
      </c>
      <c r="BH168" s="217">
        <f>IF(N168="sníž. přenesená",J168,0)</f>
        <v>0</v>
      </c>
      <c r="BI168" s="217">
        <f>IF(N168="nulová",J168,0)</f>
        <v>0</v>
      </c>
      <c r="BJ168" s="18" t="s">
        <v>84</v>
      </c>
      <c r="BK168" s="217">
        <f>ROUND(I168*H168,2)</f>
        <v>0</v>
      </c>
      <c r="BL168" s="18" t="s">
        <v>127</v>
      </c>
      <c r="BM168" s="216" t="s">
        <v>275</v>
      </c>
    </row>
    <row r="169" s="2" customFormat="1">
      <c r="A169" s="39"/>
      <c r="B169" s="40"/>
      <c r="C169" s="41"/>
      <c r="D169" s="218" t="s">
        <v>129</v>
      </c>
      <c r="E169" s="41"/>
      <c r="F169" s="219" t="s">
        <v>276</v>
      </c>
      <c r="G169" s="41"/>
      <c r="H169" s="41"/>
      <c r="I169" s="220"/>
      <c r="J169" s="41"/>
      <c r="K169" s="41"/>
      <c r="L169" s="45"/>
      <c r="M169" s="221"/>
      <c r="N169" s="222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129</v>
      </c>
      <c r="AU169" s="18" t="s">
        <v>86</v>
      </c>
    </row>
    <row r="170" s="13" customFormat="1">
      <c r="A170" s="13"/>
      <c r="B170" s="223"/>
      <c r="C170" s="224"/>
      <c r="D170" s="225" t="s">
        <v>131</v>
      </c>
      <c r="E170" s="226" t="s">
        <v>19</v>
      </c>
      <c r="F170" s="227" t="s">
        <v>277</v>
      </c>
      <c r="G170" s="224"/>
      <c r="H170" s="228">
        <v>0.27000000000000002</v>
      </c>
      <c r="I170" s="229"/>
      <c r="J170" s="224"/>
      <c r="K170" s="224"/>
      <c r="L170" s="230"/>
      <c r="M170" s="231"/>
      <c r="N170" s="232"/>
      <c r="O170" s="232"/>
      <c r="P170" s="232"/>
      <c r="Q170" s="232"/>
      <c r="R170" s="232"/>
      <c r="S170" s="232"/>
      <c r="T170" s="23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131</v>
      </c>
      <c r="AU170" s="234" t="s">
        <v>86</v>
      </c>
      <c r="AV170" s="13" t="s">
        <v>86</v>
      </c>
      <c r="AW170" s="13" t="s">
        <v>36</v>
      </c>
      <c r="AX170" s="13" t="s">
        <v>76</v>
      </c>
      <c r="AY170" s="234" t="s">
        <v>120</v>
      </c>
    </row>
    <row r="171" s="13" customFormat="1">
      <c r="A171" s="13"/>
      <c r="B171" s="223"/>
      <c r="C171" s="224"/>
      <c r="D171" s="225" t="s">
        <v>131</v>
      </c>
      <c r="E171" s="226" t="s">
        <v>19</v>
      </c>
      <c r="F171" s="227" t="s">
        <v>278</v>
      </c>
      <c r="G171" s="224"/>
      <c r="H171" s="228">
        <v>0.35999999999999999</v>
      </c>
      <c r="I171" s="229"/>
      <c r="J171" s="224"/>
      <c r="K171" s="224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131</v>
      </c>
      <c r="AU171" s="234" t="s">
        <v>86</v>
      </c>
      <c r="AV171" s="13" t="s">
        <v>86</v>
      </c>
      <c r="AW171" s="13" t="s">
        <v>36</v>
      </c>
      <c r="AX171" s="13" t="s">
        <v>76</v>
      </c>
      <c r="AY171" s="234" t="s">
        <v>120</v>
      </c>
    </row>
    <row r="172" s="12" customFormat="1" ht="22.8" customHeight="1">
      <c r="A172" s="12"/>
      <c r="B172" s="189"/>
      <c r="C172" s="190"/>
      <c r="D172" s="191" t="s">
        <v>75</v>
      </c>
      <c r="E172" s="203" t="s">
        <v>152</v>
      </c>
      <c r="F172" s="203" t="s">
        <v>279</v>
      </c>
      <c r="G172" s="190"/>
      <c r="H172" s="190"/>
      <c r="I172" s="193"/>
      <c r="J172" s="204">
        <f>BK172</f>
        <v>0</v>
      </c>
      <c r="K172" s="190"/>
      <c r="L172" s="195"/>
      <c r="M172" s="196"/>
      <c r="N172" s="197"/>
      <c r="O172" s="197"/>
      <c r="P172" s="198">
        <f>SUM(P173:P202)</f>
        <v>0</v>
      </c>
      <c r="Q172" s="197"/>
      <c r="R172" s="198">
        <f>SUM(R173:R202)</f>
        <v>609.26261160000001</v>
      </c>
      <c r="S172" s="197"/>
      <c r="T172" s="199">
        <f>SUM(T173:T202)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0" t="s">
        <v>84</v>
      </c>
      <c r="AT172" s="201" t="s">
        <v>75</v>
      </c>
      <c r="AU172" s="201" t="s">
        <v>84</v>
      </c>
      <c r="AY172" s="200" t="s">
        <v>120</v>
      </c>
      <c r="BK172" s="202">
        <f>SUM(BK173:BK202)</f>
        <v>0</v>
      </c>
    </row>
    <row r="173" s="2" customFormat="1" ht="21.75" customHeight="1">
      <c r="A173" s="39"/>
      <c r="B173" s="40"/>
      <c r="C173" s="205" t="s">
        <v>280</v>
      </c>
      <c r="D173" s="205" t="s">
        <v>122</v>
      </c>
      <c r="E173" s="206" t="s">
        <v>281</v>
      </c>
      <c r="F173" s="207" t="s">
        <v>282</v>
      </c>
      <c r="G173" s="208" t="s">
        <v>135</v>
      </c>
      <c r="H173" s="209">
        <v>168.51499999999999</v>
      </c>
      <c r="I173" s="210"/>
      <c r="J173" s="211">
        <f>ROUND(I173*H173,2)</f>
        <v>0</v>
      </c>
      <c r="K173" s="207" t="s">
        <v>126</v>
      </c>
      <c r="L173" s="45"/>
      <c r="M173" s="212" t="s">
        <v>19</v>
      </c>
      <c r="N173" s="213" t="s">
        <v>47</v>
      </c>
      <c r="O173" s="85"/>
      <c r="P173" s="214">
        <f>O173*H173</f>
        <v>0</v>
      </c>
      <c r="Q173" s="214">
        <v>0.46000000000000002</v>
      </c>
      <c r="R173" s="214">
        <f>Q173*H173</f>
        <v>77.516899999999993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127</v>
      </c>
      <c r="AT173" s="216" t="s">
        <v>122</v>
      </c>
      <c r="AU173" s="216" t="s">
        <v>86</v>
      </c>
      <c r="AY173" s="18" t="s">
        <v>120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84</v>
      </c>
      <c r="BK173" s="217">
        <f>ROUND(I173*H173,2)</f>
        <v>0</v>
      </c>
      <c r="BL173" s="18" t="s">
        <v>127</v>
      </c>
      <c r="BM173" s="216" t="s">
        <v>283</v>
      </c>
    </row>
    <row r="174" s="2" customFormat="1">
      <c r="A174" s="39"/>
      <c r="B174" s="40"/>
      <c r="C174" s="41"/>
      <c r="D174" s="218" t="s">
        <v>129</v>
      </c>
      <c r="E174" s="41"/>
      <c r="F174" s="219" t="s">
        <v>284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129</v>
      </c>
      <c r="AU174" s="18" t="s">
        <v>86</v>
      </c>
    </row>
    <row r="175" s="2" customFormat="1">
      <c r="A175" s="39"/>
      <c r="B175" s="40"/>
      <c r="C175" s="41"/>
      <c r="D175" s="225" t="s">
        <v>285</v>
      </c>
      <c r="E175" s="41"/>
      <c r="F175" s="255" t="s">
        <v>286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285</v>
      </c>
      <c r="AU175" s="18" t="s">
        <v>86</v>
      </c>
    </row>
    <row r="176" s="13" customFormat="1">
      <c r="A176" s="13"/>
      <c r="B176" s="223"/>
      <c r="C176" s="224"/>
      <c r="D176" s="225" t="s">
        <v>131</v>
      </c>
      <c r="E176" s="226" t="s">
        <v>19</v>
      </c>
      <c r="F176" s="227" t="s">
        <v>138</v>
      </c>
      <c r="G176" s="224"/>
      <c r="H176" s="228">
        <v>168.51499999999999</v>
      </c>
      <c r="I176" s="229"/>
      <c r="J176" s="224"/>
      <c r="K176" s="224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131</v>
      </c>
      <c r="AU176" s="234" t="s">
        <v>86</v>
      </c>
      <c r="AV176" s="13" t="s">
        <v>86</v>
      </c>
      <c r="AW176" s="13" t="s">
        <v>36</v>
      </c>
      <c r="AX176" s="13" t="s">
        <v>76</v>
      </c>
      <c r="AY176" s="234" t="s">
        <v>120</v>
      </c>
    </row>
    <row r="177" s="2" customFormat="1" ht="24.15" customHeight="1">
      <c r="A177" s="39"/>
      <c r="B177" s="40"/>
      <c r="C177" s="205" t="s">
        <v>287</v>
      </c>
      <c r="D177" s="205" t="s">
        <v>122</v>
      </c>
      <c r="E177" s="206" t="s">
        <v>288</v>
      </c>
      <c r="F177" s="207" t="s">
        <v>289</v>
      </c>
      <c r="G177" s="208" t="s">
        <v>135</v>
      </c>
      <c r="H177" s="209">
        <v>168.51499999999999</v>
      </c>
      <c r="I177" s="210"/>
      <c r="J177" s="211">
        <f>ROUND(I177*H177,2)</f>
        <v>0</v>
      </c>
      <c r="K177" s="207" t="s">
        <v>126</v>
      </c>
      <c r="L177" s="45"/>
      <c r="M177" s="212" t="s">
        <v>19</v>
      </c>
      <c r="N177" s="213" t="s">
        <v>47</v>
      </c>
      <c r="O177" s="85"/>
      <c r="P177" s="214">
        <f>O177*H177</f>
        <v>0</v>
      </c>
      <c r="Q177" s="214">
        <v>0.37190000000000001</v>
      </c>
      <c r="R177" s="214">
        <f>Q177*H177</f>
        <v>62.670728499999996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127</v>
      </c>
      <c r="AT177" s="216" t="s">
        <v>122</v>
      </c>
      <c r="AU177" s="216" t="s">
        <v>86</v>
      </c>
      <c r="AY177" s="18" t="s">
        <v>120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84</v>
      </c>
      <c r="BK177" s="217">
        <f>ROUND(I177*H177,2)</f>
        <v>0</v>
      </c>
      <c r="BL177" s="18" t="s">
        <v>127</v>
      </c>
      <c r="BM177" s="216" t="s">
        <v>290</v>
      </c>
    </row>
    <row r="178" s="2" customFormat="1">
      <c r="A178" s="39"/>
      <c r="B178" s="40"/>
      <c r="C178" s="41"/>
      <c r="D178" s="218" t="s">
        <v>129</v>
      </c>
      <c r="E178" s="41"/>
      <c r="F178" s="219" t="s">
        <v>291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129</v>
      </c>
      <c r="AU178" s="18" t="s">
        <v>86</v>
      </c>
    </row>
    <row r="179" s="2" customFormat="1">
      <c r="A179" s="39"/>
      <c r="B179" s="40"/>
      <c r="C179" s="41"/>
      <c r="D179" s="225" t="s">
        <v>285</v>
      </c>
      <c r="E179" s="41"/>
      <c r="F179" s="255" t="s">
        <v>286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285</v>
      </c>
      <c r="AU179" s="18" t="s">
        <v>86</v>
      </c>
    </row>
    <row r="180" s="13" customFormat="1">
      <c r="A180" s="13"/>
      <c r="B180" s="223"/>
      <c r="C180" s="224"/>
      <c r="D180" s="225" t="s">
        <v>131</v>
      </c>
      <c r="E180" s="226" t="s">
        <v>19</v>
      </c>
      <c r="F180" s="227" t="s">
        <v>138</v>
      </c>
      <c r="G180" s="224"/>
      <c r="H180" s="228">
        <v>168.51499999999999</v>
      </c>
      <c r="I180" s="229"/>
      <c r="J180" s="224"/>
      <c r="K180" s="224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131</v>
      </c>
      <c r="AU180" s="234" t="s">
        <v>86</v>
      </c>
      <c r="AV180" s="13" t="s">
        <v>86</v>
      </c>
      <c r="AW180" s="13" t="s">
        <v>36</v>
      </c>
      <c r="AX180" s="13" t="s">
        <v>76</v>
      </c>
      <c r="AY180" s="234" t="s">
        <v>120</v>
      </c>
    </row>
    <row r="181" s="2" customFormat="1" ht="24.15" customHeight="1">
      <c r="A181" s="39"/>
      <c r="B181" s="40"/>
      <c r="C181" s="205" t="s">
        <v>292</v>
      </c>
      <c r="D181" s="205" t="s">
        <v>122</v>
      </c>
      <c r="E181" s="206" t="s">
        <v>293</v>
      </c>
      <c r="F181" s="207" t="s">
        <v>294</v>
      </c>
      <c r="G181" s="208" t="s">
        <v>135</v>
      </c>
      <c r="H181" s="209">
        <v>836.44000000000005</v>
      </c>
      <c r="I181" s="210"/>
      <c r="J181" s="211">
        <f>ROUND(I181*H181,2)</f>
        <v>0</v>
      </c>
      <c r="K181" s="207" t="s">
        <v>126</v>
      </c>
      <c r="L181" s="45"/>
      <c r="M181" s="212" t="s">
        <v>19</v>
      </c>
      <c r="N181" s="213" t="s">
        <v>47</v>
      </c>
      <c r="O181" s="85"/>
      <c r="P181" s="214">
        <f>O181*H181</f>
        <v>0</v>
      </c>
      <c r="Q181" s="214">
        <v>0.21099999999999999</v>
      </c>
      <c r="R181" s="214">
        <f>Q181*H181</f>
        <v>176.48884000000001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127</v>
      </c>
      <c r="AT181" s="216" t="s">
        <v>122</v>
      </c>
      <c r="AU181" s="216" t="s">
        <v>86</v>
      </c>
      <c r="AY181" s="18" t="s">
        <v>120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84</v>
      </c>
      <c r="BK181" s="217">
        <f>ROUND(I181*H181,2)</f>
        <v>0</v>
      </c>
      <c r="BL181" s="18" t="s">
        <v>127</v>
      </c>
      <c r="BM181" s="216" t="s">
        <v>295</v>
      </c>
    </row>
    <row r="182" s="2" customFormat="1">
      <c r="A182" s="39"/>
      <c r="B182" s="40"/>
      <c r="C182" s="41"/>
      <c r="D182" s="218" t="s">
        <v>129</v>
      </c>
      <c r="E182" s="41"/>
      <c r="F182" s="219" t="s">
        <v>296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129</v>
      </c>
      <c r="AU182" s="18" t="s">
        <v>86</v>
      </c>
    </row>
    <row r="183" s="2" customFormat="1">
      <c r="A183" s="39"/>
      <c r="B183" s="40"/>
      <c r="C183" s="41"/>
      <c r="D183" s="225" t="s">
        <v>285</v>
      </c>
      <c r="E183" s="41"/>
      <c r="F183" s="255" t="s">
        <v>286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285</v>
      </c>
      <c r="AU183" s="18" t="s">
        <v>86</v>
      </c>
    </row>
    <row r="184" s="13" customFormat="1">
      <c r="A184" s="13"/>
      <c r="B184" s="223"/>
      <c r="C184" s="224"/>
      <c r="D184" s="225" t="s">
        <v>131</v>
      </c>
      <c r="E184" s="226" t="s">
        <v>19</v>
      </c>
      <c r="F184" s="227" t="s">
        <v>297</v>
      </c>
      <c r="G184" s="224"/>
      <c r="H184" s="228">
        <v>836.44000000000005</v>
      </c>
      <c r="I184" s="229"/>
      <c r="J184" s="224"/>
      <c r="K184" s="224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131</v>
      </c>
      <c r="AU184" s="234" t="s">
        <v>86</v>
      </c>
      <c r="AV184" s="13" t="s">
        <v>86</v>
      </c>
      <c r="AW184" s="13" t="s">
        <v>36</v>
      </c>
      <c r="AX184" s="13" t="s">
        <v>76</v>
      </c>
      <c r="AY184" s="234" t="s">
        <v>120</v>
      </c>
    </row>
    <row r="185" s="2" customFormat="1" ht="37.8" customHeight="1">
      <c r="A185" s="39"/>
      <c r="B185" s="40"/>
      <c r="C185" s="205" t="s">
        <v>298</v>
      </c>
      <c r="D185" s="205" t="s">
        <v>122</v>
      </c>
      <c r="E185" s="206" t="s">
        <v>299</v>
      </c>
      <c r="F185" s="207" t="s">
        <v>300</v>
      </c>
      <c r="G185" s="208" t="s">
        <v>135</v>
      </c>
      <c r="H185" s="209">
        <v>836.44000000000005</v>
      </c>
      <c r="I185" s="210"/>
      <c r="J185" s="211">
        <f>ROUND(I185*H185,2)</f>
        <v>0</v>
      </c>
      <c r="K185" s="207" t="s">
        <v>126</v>
      </c>
      <c r="L185" s="45"/>
      <c r="M185" s="212" t="s">
        <v>19</v>
      </c>
      <c r="N185" s="213" t="s">
        <v>47</v>
      </c>
      <c r="O185" s="85"/>
      <c r="P185" s="214">
        <f>O185*H185</f>
        <v>0</v>
      </c>
      <c r="Q185" s="214">
        <v>0.13769000000000001</v>
      </c>
      <c r="R185" s="214">
        <f>Q185*H185</f>
        <v>115.16942360000002</v>
      </c>
      <c r="S185" s="214">
        <v>0</v>
      </c>
      <c r="T185" s="21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6" t="s">
        <v>127</v>
      </c>
      <c r="AT185" s="216" t="s">
        <v>122</v>
      </c>
      <c r="AU185" s="216" t="s">
        <v>86</v>
      </c>
      <c r="AY185" s="18" t="s">
        <v>120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8" t="s">
        <v>84</v>
      </c>
      <c r="BK185" s="217">
        <f>ROUND(I185*H185,2)</f>
        <v>0</v>
      </c>
      <c r="BL185" s="18" t="s">
        <v>127</v>
      </c>
      <c r="BM185" s="216" t="s">
        <v>301</v>
      </c>
    </row>
    <row r="186" s="2" customFormat="1">
      <c r="A186" s="39"/>
      <c r="B186" s="40"/>
      <c r="C186" s="41"/>
      <c r="D186" s="218" t="s">
        <v>129</v>
      </c>
      <c r="E186" s="41"/>
      <c r="F186" s="219" t="s">
        <v>302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129</v>
      </c>
      <c r="AU186" s="18" t="s">
        <v>86</v>
      </c>
    </row>
    <row r="187" s="13" customFormat="1">
      <c r="A187" s="13"/>
      <c r="B187" s="223"/>
      <c r="C187" s="224"/>
      <c r="D187" s="225" t="s">
        <v>131</v>
      </c>
      <c r="E187" s="226" t="s">
        <v>19</v>
      </c>
      <c r="F187" s="227" t="s">
        <v>303</v>
      </c>
      <c r="G187" s="224"/>
      <c r="H187" s="228">
        <v>836.44000000000005</v>
      </c>
      <c r="I187" s="229"/>
      <c r="J187" s="224"/>
      <c r="K187" s="224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131</v>
      </c>
      <c r="AU187" s="234" t="s">
        <v>86</v>
      </c>
      <c r="AV187" s="13" t="s">
        <v>86</v>
      </c>
      <c r="AW187" s="13" t="s">
        <v>36</v>
      </c>
      <c r="AX187" s="13" t="s">
        <v>76</v>
      </c>
      <c r="AY187" s="234" t="s">
        <v>120</v>
      </c>
    </row>
    <row r="188" s="2" customFormat="1" ht="16.5" customHeight="1">
      <c r="A188" s="39"/>
      <c r="B188" s="40"/>
      <c r="C188" s="205" t="s">
        <v>304</v>
      </c>
      <c r="D188" s="205" t="s">
        <v>122</v>
      </c>
      <c r="E188" s="206" t="s">
        <v>305</v>
      </c>
      <c r="F188" s="207" t="s">
        <v>306</v>
      </c>
      <c r="G188" s="208" t="s">
        <v>135</v>
      </c>
      <c r="H188" s="209">
        <v>1685.1500000000001</v>
      </c>
      <c r="I188" s="210"/>
      <c r="J188" s="211">
        <f>ROUND(I188*H188,2)</f>
        <v>0</v>
      </c>
      <c r="K188" s="207" t="s">
        <v>126</v>
      </c>
      <c r="L188" s="45"/>
      <c r="M188" s="212" t="s">
        <v>19</v>
      </c>
      <c r="N188" s="213" t="s">
        <v>47</v>
      </c>
      <c r="O188" s="85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127</v>
      </c>
      <c r="AT188" s="216" t="s">
        <v>122</v>
      </c>
      <c r="AU188" s="216" t="s">
        <v>86</v>
      </c>
      <c r="AY188" s="18" t="s">
        <v>120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84</v>
      </c>
      <c r="BK188" s="217">
        <f>ROUND(I188*H188,2)</f>
        <v>0</v>
      </c>
      <c r="BL188" s="18" t="s">
        <v>127</v>
      </c>
      <c r="BM188" s="216" t="s">
        <v>307</v>
      </c>
    </row>
    <row r="189" s="2" customFormat="1">
      <c r="A189" s="39"/>
      <c r="B189" s="40"/>
      <c r="C189" s="41"/>
      <c r="D189" s="218" t="s">
        <v>129</v>
      </c>
      <c r="E189" s="41"/>
      <c r="F189" s="219" t="s">
        <v>308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129</v>
      </c>
      <c r="AU189" s="18" t="s">
        <v>86</v>
      </c>
    </row>
    <row r="190" s="2" customFormat="1" ht="16.5" customHeight="1">
      <c r="A190" s="39"/>
      <c r="B190" s="40"/>
      <c r="C190" s="205" t="s">
        <v>309</v>
      </c>
      <c r="D190" s="205" t="s">
        <v>122</v>
      </c>
      <c r="E190" s="206" t="s">
        <v>310</v>
      </c>
      <c r="F190" s="207" t="s">
        <v>311</v>
      </c>
      <c r="G190" s="208" t="s">
        <v>135</v>
      </c>
      <c r="H190" s="209">
        <v>836.44000000000005</v>
      </c>
      <c r="I190" s="210"/>
      <c r="J190" s="211">
        <f>ROUND(I190*H190,2)</f>
        <v>0</v>
      </c>
      <c r="K190" s="207" t="s">
        <v>126</v>
      </c>
      <c r="L190" s="45"/>
      <c r="M190" s="212" t="s">
        <v>19</v>
      </c>
      <c r="N190" s="213" t="s">
        <v>47</v>
      </c>
      <c r="O190" s="85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127</v>
      </c>
      <c r="AT190" s="216" t="s">
        <v>122</v>
      </c>
      <c r="AU190" s="216" t="s">
        <v>86</v>
      </c>
      <c r="AY190" s="18" t="s">
        <v>120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84</v>
      </c>
      <c r="BK190" s="217">
        <f>ROUND(I190*H190,2)</f>
        <v>0</v>
      </c>
      <c r="BL190" s="18" t="s">
        <v>127</v>
      </c>
      <c r="BM190" s="216" t="s">
        <v>312</v>
      </c>
    </row>
    <row r="191" s="2" customFormat="1">
      <c r="A191" s="39"/>
      <c r="B191" s="40"/>
      <c r="C191" s="41"/>
      <c r="D191" s="218" t="s">
        <v>129</v>
      </c>
      <c r="E191" s="41"/>
      <c r="F191" s="219" t="s">
        <v>313</v>
      </c>
      <c r="G191" s="41"/>
      <c r="H191" s="41"/>
      <c r="I191" s="220"/>
      <c r="J191" s="41"/>
      <c r="K191" s="41"/>
      <c r="L191" s="45"/>
      <c r="M191" s="221"/>
      <c r="N191" s="222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129</v>
      </c>
      <c r="AU191" s="18" t="s">
        <v>86</v>
      </c>
    </row>
    <row r="192" s="2" customFormat="1" ht="24.15" customHeight="1">
      <c r="A192" s="39"/>
      <c r="B192" s="40"/>
      <c r="C192" s="205" t="s">
        <v>314</v>
      </c>
      <c r="D192" s="205" t="s">
        <v>122</v>
      </c>
      <c r="E192" s="206" t="s">
        <v>315</v>
      </c>
      <c r="F192" s="207" t="s">
        <v>316</v>
      </c>
      <c r="G192" s="208" t="s">
        <v>135</v>
      </c>
      <c r="H192" s="209">
        <v>1685.1500000000001</v>
      </c>
      <c r="I192" s="210"/>
      <c r="J192" s="211">
        <f>ROUND(I192*H192,2)</f>
        <v>0</v>
      </c>
      <c r="K192" s="207" t="s">
        <v>126</v>
      </c>
      <c r="L192" s="45"/>
      <c r="M192" s="212" t="s">
        <v>19</v>
      </c>
      <c r="N192" s="213" t="s">
        <v>47</v>
      </c>
      <c r="O192" s="85"/>
      <c r="P192" s="214">
        <f>O192*H192</f>
        <v>0</v>
      </c>
      <c r="Q192" s="214">
        <v>0.10373</v>
      </c>
      <c r="R192" s="214">
        <f>Q192*H192</f>
        <v>174.80060950000001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127</v>
      </c>
      <c r="AT192" s="216" t="s">
        <v>122</v>
      </c>
      <c r="AU192" s="216" t="s">
        <v>86</v>
      </c>
      <c r="AY192" s="18" t="s">
        <v>120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84</v>
      </c>
      <c r="BK192" s="217">
        <f>ROUND(I192*H192,2)</f>
        <v>0</v>
      </c>
      <c r="BL192" s="18" t="s">
        <v>127</v>
      </c>
      <c r="BM192" s="216" t="s">
        <v>317</v>
      </c>
    </row>
    <row r="193" s="2" customFormat="1">
      <c r="A193" s="39"/>
      <c r="B193" s="40"/>
      <c r="C193" s="41"/>
      <c r="D193" s="218" t="s">
        <v>129</v>
      </c>
      <c r="E193" s="41"/>
      <c r="F193" s="219" t="s">
        <v>318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129</v>
      </c>
      <c r="AU193" s="18" t="s">
        <v>86</v>
      </c>
    </row>
    <row r="194" s="2" customFormat="1">
      <c r="A194" s="39"/>
      <c r="B194" s="40"/>
      <c r="C194" s="41"/>
      <c r="D194" s="225" t="s">
        <v>285</v>
      </c>
      <c r="E194" s="41"/>
      <c r="F194" s="255" t="s">
        <v>286</v>
      </c>
      <c r="G194" s="41"/>
      <c r="H194" s="41"/>
      <c r="I194" s="220"/>
      <c r="J194" s="41"/>
      <c r="K194" s="41"/>
      <c r="L194" s="45"/>
      <c r="M194" s="221"/>
      <c r="N194" s="222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285</v>
      </c>
      <c r="AU194" s="18" t="s">
        <v>86</v>
      </c>
    </row>
    <row r="195" s="14" customFormat="1">
      <c r="A195" s="14"/>
      <c r="B195" s="235"/>
      <c r="C195" s="236"/>
      <c r="D195" s="225" t="s">
        <v>131</v>
      </c>
      <c r="E195" s="237" t="s">
        <v>19</v>
      </c>
      <c r="F195" s="238" t="s">
        <v>164</v>
      </c>
      <c r="G195" s="236"/>
      <c r="H195" s="237" t="s">
        <v>19</v>
      </c>
      <c r="I195" s="239"/>
      <c r="J195" s="236"/>
      <c r="K195" s="236"/>
      <c r="L195" s="240"/>
      <c r="M195" s="241"/>
      <c r="N195" s="242"/>
      <c r="O195" s="242"/>
      <c r="P195" s="242"/>
      <c r="Q195" s="242"/>
      <c r="R195" s="242"/>
      <c r="S195" s="242"/>
      <c r="T195" s="24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4" t="s">
        <v>131</v>
      </c>
      <c r="AU195" s="244" t="s">
        <v>86</v>
      </c>
      <c r="AV195" s="14" t="s">
        <v>84</v>
      </c>
      <c r="AW195" s="14" t="s">
        <v>36</v>
      </c>
      <c r="AX195" s="14" t="s">
        <v>76</v>
      </c>
      <c r="AY195" s="244" t="s">
        <v>120</v>
      </c>
    </row>
    <row r="196" s="13" customFormat="1">
      <c r="A196" s="13"/>
      <c r="B196" s="223"/>
      <c r="C196" s="224"/>
      <c r="D196" s="225" t="s">
        <v>131</v>
      </c>
      <c r="E196" s="226" t="s">
        <v>19</v>
      </c>
      <c r="F196" s="227" t="s">
        <v>165</v>
      </c>
      <c r="G196" s="224"/>
      <c r="H196" s="228">
        <v>1612.55</v>
      </c>
      <c r="I196" s="229"/>
      <c r="J196" s="224"/>
      <c r="K196" s="224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131</v>
      </c>
      <c r="AU196" s="234" t="s">
        <v>86</v>
      </c>
      <c r="AV196" s="13" t="s">
        <v>86</v>
      </c>
      <c r="AW196" s="13" t="s">
        <v>36</v>
      </c>
      <c r="AX196" s="13" t="s">
        <v>76</v>
      </c>
      <c r="AY196" s="234" t="s">
        <v>120</v>
      </c>
    </row>
    <row r="197" s="13" customFormat="1">
      <c r="A197" s="13"/>
      <c r="B197" s="223"/>
      <c r="C197" s="224"/>
      <c r="D197" s="225" t="s">
        <v>131</v>
      </c>
      <c r="E197" s="226" t="s">
        <v>19</v>
      </c>
      <c r="F197" s="227" t="s">
        <v>166</v>
      </c>
      <c r="G197" s="224"/>
      <c r="H197" s="228">
        <v>70</v>
      </c>
      <c r="I197" s="229"/>
      <c r="J197" s="224"/>
      <c r="K197" s="224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131</v>
      </c>
      <c r="AU197" s="234" t="s">
        <v>86</v>
      </c>
      <c r="AV197" s="13" t="s">
        <v>86</v>
      </c>
      <c r="AW197" s="13" t="s">
        <v>36</v>
      </c>
      <c r="AX197" s="13" t="s">
        <v>76</v>
      </c>
      <c r="AY197" s="234" t="s">
        <v>120</v>
      </c>
    </row>
    <row r="198" s="13" customFormat="1">
      <c r="A198" s="13"/>
      <c r="B198" s="223"/>
      <c r="C198" s="224"/>
      <c r="D198" s="225" t="s">
        <v>131</v>
      </c>
      <c r="E198" s="226" t="s">
        <v>19</v>
      </c>
      <c r="F198" s="227" t="s">
        <v>319</v>
      </c>
      <c r="G198" s="224"/>
      <c r="H198" s="228">
        <v>2.6000000000000001</v>
      </c>
      <c r="I198" s="229"/>
      <c r="J198" s="224"/>
      <c r="K198" s="224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131</v>
      </c>
      <c r="AU198" s="234" t="s">
        <v>86</v>
      </c>
      <c r="AV198" s="13" t="s">
        <v>86</v>
      </c>
      <c r="AW198" s="13" t="s">
        <v>36</v>
      </c>
      <c r="AX198" s="13" t="s">
        <v>76</v>
      </c>
      <c r="AY198" s="234" t="s">
        <v>120</v>
      </c>
    </row>
    <row r="199" s="2" customFormat="1" ht="16.5" customHeight="1">
      <c r="A199" s="39"/>
      <c r="B199" s="40"/>
      <c r="C199" s="205" t="s">
        <v>320</v>
      </c>
      <c r="D199" s="205" t="s">
        <v>122</v>
      </c>
      <c r="E199" s="206" t="s">
        <v>321</v>
      </c>
      <c r="F199" s="207" t="s">
        <v>322</v>
      </c>
      <c r="G199" s="208" t="s">
        <v>135</v>
      </c>
      <c r="H199" s="209">
        <v>7</v>
      </c>
      <c r="I199" s="210"/>
      <c r="J199" s="211">
        <f>ROUND(I199*H199,2)</f>
        <v>0</v>
      </c>
      <c r="K199" s="207" t="s">
        <v>19</v>
      </c>
      <c r="L199" s="45"/>
      <c r="M199" s="212" t="s">
        <v>19</v>
      </c>
      <c r="N199" s="213" t="s">
        <v>47</v>
      </c>
      <c r="O199" s="85"/>
      <c r="P199" s="214">
        <f>O199*H199</f>
        <v>0</v>
      </c>
      <c r="Q199" s="214">
        <v>0.37373000000000001</v>
      </c>
      <c r="R199" s="214">
        <f>Q199*H199</f>
        <v>2.6161099999999999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127</v>
      </c>
      <c r="AT199" s="216" t="s">
        <v>122</v>
      </c>
      <c r="AU199" s="216" t="s">
        <v>86</v>
      </c>
      <c r="AY199" s="18" t="s">
        <v>120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84</v>
      </c>
      <c r="BK199" s="217">
        <f>ROUND(I199*H199,2)</f>
        <v>0</v>
      </c>
      <c r="BL199" s="18" t="s">
        <v>127</v>
      </c>
      <c r="BM199" s="216" t="s">
        <v>323</v>
      </c>
    </row>
    <row r="200" s="2" customFormat="1">
      <c r="A200" s="39"/>
      <c r="B200" s="40"/>
      <c r="C200" s="41"/>
      <c r="D200" s="225" t="s">
        <v>285</v>
      </c>
      <c r="E200" s="41"/>
      <c r="F200" s="255" t="s">
        <v>286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285</v>
      </c>
      <c r="AU200" s="18" t="s">
        <v>86</v>
      </c>
    </row>
    <row r="201" s="14" customFormat="1">
      <c r="A201" s="14"/>
      <c r="B201" s="235"/>
      <c r="C201" s="236"/>
      <c r="D201" s="225" t="s">
        <v>131</v>
      </c>
      <c r="E201" s="237" t="s">
        <v>19</v>
      </c>
      <c r="F201" s="238" t="s">
        <v>324</v>
      </c>
      <c r="G201" s="236"/>
      <c r="H201" s="237" t="s">
        <v>19</v>
      </c>
      <c r="I201" s="239"/>
      <c r="J201" s="236"/>
      <c r="K201" s="236"/>
      <c r="L201" s="240"/>
      <c r="M201" s="241"/>
      <c r="N201" s="242"/>
      <c r="O201" s="242"/>
      <c r="P201" s="242"/>
      <c r="Q201" s="242"/>
      <c r="R201" s="242"/>
      <c r="S201" s="242"/>
      <c r="T201" s="24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4" t="s">
        <v>131</v>
      </c>
      <c r="AU201" s="244" t="s">
        <v>86</v>
      </c>
      <c r="AV201" s="14" t="s">
        <v>84</v>
      </c>
      <c r="AW201" s="14" t="s">
        <v>36</v>
      </c>
      <c r="AX201" s="14" t="s">
        <v>76</v>
      </c>
      <c r="AY201" s="244" t="s">
        <v>120</v>
      </c>
    </row>
    <row r="202" s="13" customFormat="1">
      <c r="A202" s="13"/>
      <c r="B202" s="223"/>
      <c r="C202" s="224"/>
      <c r="D202" s="225" t="s">
        <v>131</v>
      </c>
      <c r="E202" s="226" t="s">
        <v>19</v>
      </c>
      <c r="F202" s="227" t="s">
        <v>325</v>
      </c>
      <c r="G202" s="224"/>
      <c r="H202" s="228">
        <v>7</v>
      </c>
      <c r="I202" s="229"/>
      <c r="J202" s="224"/>
      <c r="K202" s="224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131</v>
      </c>
      <c r="AU202" s="234" t="s">
        <v>86</v>
      </c>
      <c r="AV202" s="13" t="s">
        <v>86</v>
      </c>
      <c r="AW202" s="13" t="s">
        <v>36</v>
      </c>
      <c r="AX202" s="13" t="s">
        <v>76</v>
      </c>
      <c r="AY202" s="234" t="s">
        <v>120</v>
      </c>
    </row>
    <row r="203" s="12" customFormat="1" ht="22.8" customHeight="1">
      <c r="A203" s="12"/>
      <c r="B203" s="189"/>
      <c r="C203" s="190"/>
      <c r="D203" s="191" t="s">
        <v>75</v>
      </c>
      <c r="E203" s="203" t="s">
        <v>176</v>
      </c>
      <c r="F203" s="203" t="s">
        <v>326</v>
      </c>
      <c r="G203" s="190"/>
      <c r="H203" s="190"/>
      <c r="I203" s="193"/>
      <c r="J203" s="204">
        <f>BK203</f>
        <v>0</v>
      </c>
      <c r="K203" s="190"/>
      <c r="L203" s="195"/>
      <c r="M203" s="196"/>
      <c r="N203" s="197"/>
      <c r="O203" s="197"/>
      <c r="P203" s="198">
        <f>SUM(P204:P231)</f>
        <v>0</v>
      </c>
      <c r="Q203" s="197"/>
      <c r="R203" s="198">
        <f>SUM(R204:R231)</f>
        <v>2.055396</v>
      </c>
      <c r="S203" s="197"/>
      <c r="T203" s="199">
        <f>SUM(T204:T231)</f>
        <v>2.27264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0" t="s">
        <v>84</v>
      </c>
      <c r="AT203" s="201" t="s">
        <v>75</v>
      </c>
      <c r="AU203" s="201" t="s">
        <v>84</v>
      </c>
      <c r="AY203" s="200" t="s">
        <v>120</v>
      </c>
      <c r="BK203" s="202">
        <f>SUM(BK204:BK231)</f>
        <v>0</v>
      </c>
    </row>
    <row r="204" s="2" customFormat="1" ht="21.75" customHeight="1">
      <c r="A204" s="39"/>
      <c r="B204" s="40"/>
      <c r="C204" s="205" t="s">
        <v>327</v>
      </c>
      <c r="D204" s="205" t="s">
        <v>122</v>
      </c>
      <c r="E204" s="206" t="s">
        <v>328</v>
      </c>
      <c r="F204" s="207" t="s">
        <v>329</v>
      </c>
      <c r="G204" s="208" t="s">
        <v>179</v>
      </c>
      <c r="H204" s="209">
        <v>5.0599999999999996</v>
      </c>
      <c r="I204" s="210"/>
      <c r="J204" s="211">
        <f>ROUND(I204*H204,2)</f>
        <v>0</v>
      </c>
      <c r="K204" s="207" t="s">
        <v>126</v>
      </c>
      <c r="L204" s="45"/>
      <c r="M204" s="212" t="s">
        <v>19</v>
      </c>
      <c r="N204" s="213" t="s">
        <v>47</v>
      </c>
      <c r="O204" s="85"/>
      <c r="P204" s="214">
        <f>O204*H204</f>
        <v>0</v>
      </c>
      <c r="Q204" s="214">
        <v>0</v>
      </c>
      <c r="R204" s="214">
        <f>Q204*H204</f>
        <v>0</v>
      </c>
      <c r="S204" s="214">
        <v>0.043999999999999997</v>
      </c>
      <c r="T204" s="215">
        <f>S204*H204</f>
        <v>0.22263999999999998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6" t="s">
        <v>127</v>
      </c>
      <c r="AT204" s="216" t="s">
        <v>122</v>
      </c>
      <c r="AU204" s="216" t="s">
        <v>86</v>
      </c>
      <c r="AY204" s="18" t="s">
        <v>120</v>
      </c>
      <c r="BE204" s="217">
        <f>IF(N204="základní",J204,0)</f>
        <v>0</v>
      </c>
      <c r="BF204" s="217">
        <f>IF(N204="snížená",J204,0)</f>
        <v>0</v>
      </c>
      <c r="BG204" s="217">
        <f>IF(N204="zákl. přenesená",J204,0)</f>
        <v>0</v>
      </c>
      <c r="BH204" s="217">
        <f>IF(N204="sníž. přenesená",J204,0)</f>
        <v>0</v>
      </c>
      <c r="BI204" s="217">
        <f>IF(N204="nulová",J204,0)</f>
        <v>0</v>
      </c>
      <c r="BJ204" s="18" t="s">
        <v>84</v>
      </c>
      <c r="BK204" s="217">
        <f>ROUND(I204*H204,2)</f>
        <v>0</v>
      </c>
      <c r="BL204" s="18" t="s">
        <v>127</v>
      </c>
      <c r="BM204" s="216" t="s">
        <v>330</v>
      </c>
    </row>
    <row r="205" s="2" customFormat="1">
      <c r="A205" s="39"/>
      <c r="B205" s="40"/>
      <c r="C205" s="41"/>
      <c r="D205" s="218" t="s">
        <v>129</v>
      </c>
      <c r="E205" s="41"/>
      <c r="F205" s="219" t="s">
        <v>331</v>
      </c>
      <c r="G205" s="41"/>
      <c r="H205" s="41"/>
      <c r="I205" s="220"/>
      <c r="J205" s="41"/>
      <c r="K205" s="41"/>
      <c r="L205" s="45"/>
      <c r="M205" s="221"/>
      <c r="N205" s="222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129</v>
      </c>
      <c r="AU205" s="18" t="s">
        <v>86</v>
      </c>
    </row>
    <row r="206" s="2" customFormat="1">
      <c r="A206" s="39"/>
      <c r="B206" s="40"/>
      <c r="C206" s="41"/>
      <c r="D206" s="225" t="s">
        <v>285</v>
      </c>
      <c r="E206" s="41"/>
      <c r="F206" s="255" t="s">
        <v>332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285</v>
      </c>
      <c r="AU206" s="18" t="s">
        <v>86</v>
      </c>
    </row>
    <row r="207" s="13" customFormat="1">
      <c r="A207" s="13"/>
      <c r="B207" s="223"/>
      <c r="C207" s="224"/>
      <c r="D207" s="225" t="s">
        <v>131</v>
      </c>
      <c r="E207" s="226" t="s">
        <v>19</v>
      </c>
      <c r="F207" s="227" t="s">
        <v>333</v>
      </c>
      <c r="G207" s="224"/>
      <c r="H207" s="228">
        <v>5.0599999999999996</v>
      </c>
      <c r="I207" s="229"/>
      <c r="J207" s="224"/>
      <c r="K207" s="224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131</v>
      </c>
      <c r="AU207" s="234" t="s">
        <v>86</v>
      </c>
      <c r="AV207" s="13" t="s">
        <v>86</v>
      </c>
      <c r="AW207" s="13" t="s">
        <v>36</v>
      </c>
      <c r="AX207" s="13" t="s">
        <v>76</v>
      </c>
      <c r="AY207" s="234" t="s">
        <v>120</v>
      </c>
    </row>
    <row r="208" s="2" customFormat="1" ht="24.15" customHeight="1">
      <c r="A208" s="39"/>
      <c r="B208" s="40"/>
      <c r="C208" s="205" t="s">
        <v>334</v>
      </c>
      <c r="D208" s="205" t="s">
        <v>122</v>
      </c>
      <c r="E208" s="206" t="s">
        <v>335</v>
      </c>
      <c r="F208" s="207" t="s">
        <v>336</v>
      </c>
      <c r="G208" s="208" t="s">
        <v>179</v>
      </c>
      <c r="H208" s="209">
        <v>7</v>
      </c>
      <c r="I208" s="210"/>
      <c r="J208" s="211">
        <f>ROUND(I208*H208,2)</f>
        <v>0</v>
      </c>
      <c r="K208" s="207" t="s">
        <v>126</v>
      </c>
      <c r="L208" s="45"/>
      <c r="M208" s="212" t="s">
        <v>19</v>
      </c>
      <c r="N208" s="213" t="s">
        <v>47</v>
      </c>
      <c r="O208" s="85"/>
      <c r="P208" s="214">
        <f>O208*H208</f>
        <v>0</v>
      </c>
      <c r="Q208" s="214">
        <v>0.0027599999999999999</v>
      </c>
      <c r="R208" s="214">
        <f>Q208*H208</f>
        <v>0.01932</v>
      </c>
      <c r="S208" s="214">
        <v>0</v>
      </c>
      <c r="T208" s="215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127</v>
      </c>
      <c r="AT208" s="216" t="s">
        <v>122</v>
      </c>
      <c r="AU208" s="216" t="s">
        <v>86</v>
      </c>
      <c r="AY208" s="18" t="s">
        <v>120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84</v>
      </c>
      <c r="BK208" s="217">
        <f>ROUND(I208*H208,2)</f>
        <v>0</v>
      </c>
      <c r="BL208" s="18" t="s">
        <v>127</v>
      </c>
      <c r="BM208" s="216" t="s">
        <v>337</v>
      </c>
    </row>
    <row r="209" s="2" customFormat="1">
      <c r="A209" s="39"/>
      <c r="B209" s="40"/>
      <c r="C209" s="41"/>
      <c r="D209" s="218" t="s">
        <v>129</v>
      </c>
      <c r="E209" s="41"/>
      <c r="F209" s="219" t="s">
        <v>338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129</v>
      </c>
      <c r="AU209" s="18" t="s">
        <v>86</v>
      </c>
    </row>
    <row r="210" s="2" customFormat="1" ht="16.5" customHeight="1">
      <c r="A210" s="39"/>
      <c r="B210" s="40"/>
      <c r="C210" s="205" t="s">
        <v>339</v>
      </c>
      <c r="D210" s="205" t="s">
        <v>122</v>
      </c>
      <c r="E210" s="206" t="s">
        <v>340</v>
      </c>
      <c r="F210" s="207" t="s">
        <v>341</v>
      </c>
      <c r="G210" s="208" t="s">
        <v>125</v>
      </c>
      <c r="H210" s="209">
        <v>26</v>
      </c>
      <c r="I210" s="210"/>
      <c r="J210" s="211">
        <f>ROUND(I210*H210,2)</f>
        <v>0</v>
      </c>
      <c r="K210" s="207" t="s">
        <v>126</v>
      </c>
      <c r="L210" s="45"/>
      <c r="M210" s="212" t="s">
        <v>19</v>
      </c>
      <c r="N210" s="213" t="s">
        <v>47</v>
      </c>
      <c r="O210" s="85"/>
      <c r="P210" s="214">
        <f>O210*H210</f>
        <v>0</v>
      </c>
      <c r="Q210" s="214">
        <v>0</v>
      </c>
      <c r="R210" s="214">
        <f>Q210*H210</f>
        <v>0</v>
      </c>
      <c r="S210" s="214">
        <v>0.050000000000000003</v>
      </c>
      <c r="T210" s="215">
        <f>S210*H210</f>
        <v>1.3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127</v>
      </c>
      <c r="AT210" s="216" t="s">
        <v>122</v>
      </c>
      <c r="AU210" s="216" t="s">
        <v>86</v>
      </c>
      <c r="AY210" s="18" t="s">
        <v>120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84</v>
      </c>
      <c r="BK210" s="217">
        <f>ROUND(I210*H210,2)</f>
        <v>0</v>
      </c>
      <c r="BL210" s="18" t="s">
        <v>127</v>
      </c>
      <c r="BM210" s="216" t="s">
        <v>342</v>
      </c>
    </row>
    <row r="211" s="2" customFormat="1">
      <c r="A211" s="39"/>
      <c r="B211" s="40"/>
      <c r="C211" s="41"/>
      <c r="D211" s="218" t="s">
        <v>129</v>
      </c>
      <c r="E211" s="41"/>
      <c r="F211" s="219" t="s">
        <v>343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129</v>
      </c>
      <c r="AU211" s="18" t="s">
        <v>86</v>
      </c>
    </row>
    <row r="212" s="13" customFormat="1">
      <c r="A212" s="13"/>
      <c r="B212" s="223"/>
      <c r="C212" s="224"/>
      <c r="D212" s="225" t="s">
        <v>131</v>
      </c>
      <c r="E212" s="226" t="s">
        <v>19</v>
      </c>
      <c r="F212" s="227" t="s">
        <v>344</v>
      </c>
      <c r="G212" s="224"/>
      <c r="H212" s="228">
        <v>26</v>
      </c>
      <c r="I212" s="229"/>
      <c r="J212" s="224"/>
      <c r="K212" s="224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131</v>
      </c>
      <c r="AU212" s="234" t="s">
        <v>86</v>
      </c>
      <c r="AV212" s="13" t="s">
        <v>86</v>
      </c>
      <c r="AW212" s="13" t="s">
        <v>36</v>
      </c>
      <c r="AX212" s="13" t="s">
        <v>76</v>
      </c>
      <c r="AY212" s="234" t="s">
        <v>120</v>
      </c>
    </row>
    <row r="213" s="2" customFormat="1" ht="21.75" customHeight="1">
      <c r="A213" s="39"/>
      <c r="B213" s="40"/>
      <c r="C213" s="205" t="s">
        <v>345</v>
      </c>
      <c r="D213" s="205" t="s">
        <v>122</v>
      </c>
      <c r="E213" s="206" t="s">
        <v>346</v>
      </c>
      <c r="F213" s="207" t="s">
        <v>347</v>
      </c>
      <c r="G213" s="208" t="s">
        <v>125</v>
      </c>
      <c r="H213" s="209">
        <v>3</v>
      </c>
      <c r="I213" s="210"/>
      <c r="J213" s="211">
        <f>ROUND(I213*H213,2)</f>
        <v>0</v>
      </c>
      <c r="K213" s="207" t="s">
        <v>19</v>
      </c>
      <c r="L213" s="45"/>
      <c r="M213" s="212" t="s">
        <v>19</v>
      </c>
      <c r="N213" s="213" t="s">
        <v>47</v>
      </c>
      <c r="O213" s="85"/>
      <c r="P213" s="214">
        <f>O213*H213</f>
        <v>0</v>
      </c>
      <c r="Q213" s="214">
        <v>0.14299999999999999</v>
      </c>
      <c r="R213" s="214">
        <f>Q213*H213</f>
        <v>0.42899999999999994</v>
      </c>
      <c r="S213" s="214">
        <v>0</v>
      </c>
      <c r="T213" s="21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6" t="s">
        <v>127</v>
      </c>
      <c r="AT213" s="216" t="s">
        <v>122</v>
      </c>
      <c r="AU213" s="216" t="s">
        <v>86</v>
      </c>
      <c r="AY213" s="18" t="s">
        <v>120</v>
      </c>
      <c r="BE213" s="217">
        <f>IF(N213="základní",J213,0)</f>
        <v>0</v>
      </c>
      <c r="BF213" s="217">
        <f>IF(N213="snížená",J213,0)</f>
        <v>0</v>
      </c>
      <c r="BG213" s="217">
        <f>IF(N213="zákl. přenesená",J213,0)</f>
        <v>0</v>
      </c>
      <c r="BH213" s="217">
        <f>IF(N213="sníž. přenesená",J213,0)</f>
        <v>0</v>
      </c>
      <c r="BI213" s="217">
        <f>IF(N213="nulová",J213,0)</f>
        <v>0</v>
      </c>
      <c r="BJ213" s="18" t="s">
        <v>84</v>
      </c>
      <c r="BK213" s="217">
        <f>ROUND(I213*H213,2)</f>
        <v>0</v>
      </c>
      <c r="BL213" s="18" t="s">
        <v>127</v>
      </c>
      <c r="BM213" s="216" t="s">
        <v>348</v>
      </c>
    </row>
    <row r="214" s="2" customFormat="1">
      <c r="A214" s="39"/>
      <c r="B214" s="40"/>
      <c r="C214" s="41"/>
      <c r="D214" s="225" t="s">
        <v>285</v>
      </c>
      <c r="E214" s="41"/>
      <c r="F214" s="255" t="s">
        <v>349</v>
      </c>
      <c r="G214" s="41"/>
      <c r="H214" s="41"/>
      <c r="I214" s="220"/>
      <c r="J214" s="41"/>
      <c r="K214" s="41"/>
      <c r="L214" s="45"/>
      <c r="M214" s="221"/>
      <c r="N214" s="222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285</v>
      </c>
      <c r="AU214" s="18" t="s">
        <v>86</v>
      </c>
    </row>
    <row r="215" s="13" customFormat="1">
      <c r="A215" s="13"/>
      <c r="B215" s="223"/>
      <c r="C215" s="224"/>
      <c r="D215" s="225" t="s">
        <v>131</v>
      </c>
      <c r="E215" s="226" t="s">
        <v>19</v>
      </c>
      <c r="F215" s="227" t="s">
        <v>350</v>
      </c>
      <c r="G215" s="224"/>
      <c r="H215" s="228">
        <v>3</v>
      </c>
      <c r="I215" s="229"/>
      <c r="J215" s="224"/>
      <c r="K215" s="224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131</v>
      </c>
      <c r="AU215" s="234" t="s">
        <v>86</v>
      </c>
      <c r="AV215" s="13" t="s">
        <v>86</v>
      </c>
      <c r="AW215" s="13" t="s">
        <v>36</v>
      </c>
      <c r="AX215" s="13" t="s">
        <v>76</v>
      </c>
      <c r="AY215" s="234" t="s">
        <v>120</v>
      </c>
    </row>
    <row r="216" s="2" customFormat="1" ht="16.5" customHeight="1">
      <c r="A216" s="39"/>
      <c r="B216" s="40"/>
      <c r="C216" s="205" t="s">
        <v>351</v>
      </c>
      <c r="D216" s="205" t="s">
        <v>122</v>
      </c>
      <c r="E216" s="206" t="s">
        <v>352</v>
      </c>
      <c r="F216" s="207" t="s">
        <v>353</v>
      </c>
      <c r="G216" s="208" t="s">
        <v>125</v>
      </c>
      <c r="H216" s="209">
        <v>3</v>
      </c>
      <c r="I216" s="210"/>
      <c r="J216" s="211">
        <f>ROUND(I216*H216,2)</f>
        <v>0</v>
      </c>
      <c r="K216" s="207" t="s">
        <v>126</v>
      </c>
      <c r="L216" s="45"/>
      <c r="M216" s="212" t="s">
        <v>19</v>
      </c>
      <c r="N216" s="213" t="s">
        <v>47</v>
      </c>
      <c r="O216" s="85"/>
      <c r="P216" s="214">
        <f>O216*H216</f>
        <v>0</v>
      </c>
      <c r="Q216" s="214">
        <v>0</v>
      </c>
      <c r="R216" s="214">
        <f>Q216*H216</f>
        <v>0</v>
      </c>
      <c r="S216" s="214">
        <v>0.14999999999999999</v>
      </c>
      <c r="T216" s="215">
        <f>S216*H216</f>
        <v>0.44999999999999996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127</v>
      </c>
      <c r="AT216" s="216" t="s">
        <v>122</v>
      </c>
      <c r="AU216" s="216" t="s">
        <v>86</v>
      </c>
      <c r="AY216" s="18" t="s">
        <v>120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84</v>
      </c>
      <c r="BK216" s="217">
        <f>ROUND(I216*H216,2)</f>
        <v>0</v>
      </c>
      <c r="BL216" s="18" t="s">
        <v>127</v>
      </c>
      <c r="BM216" s="216" t="s">
        <v>354</v>
      </c>
    </row>
    <row r="217" s="2" customFormat="1">
      <c r="A217" s="39"/>
      <c r="B217" s="40"/>
      <c r="C217" s="41"/>
      <c r="D217" s="218" t="s">
        <v>129</v>
      </c>
      <c r="E217" s="41"/>
      <c r="F217" s="219" t="s">
        <v>355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129</v>
      </c>
      <c r="AU217" s="18" t="s">
        <v>86</v>
      </c>
    </row>
    <row r="218" s="13" customFormat="1">
      <c r="A218" s="13"/>
      <c r="B218" s="223"/>
      <c r="C218" s="224"/>
      <c r="D218" s="225" t="s">
        <v>131</v>
      </c>
      <c r="E218" s="226" t="s">
        <v>19</v>
      </c>
      <c r="F218" s="227" t="s">
        <v>139</v>
      </c>
      <c r="G218" s="224"/>
      <c r="H218" s="228">
        <v>3</v>
      </c>
      <c r="I218" s="229"/>
      <c r="J218" s="224"/>
      <c r="K218" s="224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131</v>
      </c>
      <c r="AU218" s="234" t="s">
        <v>86</v>
      </c>
      <c r="AV218" s="13" t="s">
        <v>86</v>
      </c>
      <c r="AW218" s="13" t="s">
        <v>36</v>
      </c>
      <c r="AX218" s="13" t="s">
        <v>76</v>
      </c>
      <c r="AY218" s="234" t="s">
        <v>120</v>
      </c>
    </row>
    <row r="219" s="2" customFormat="1" ht="16.5" customHeight="1">
      <c r="A219" s="39"/>
      <c r="B219" s="40"/>
      <c r="C219" s="205" t="s">
        <v>356</v>
      </c>
      <c r="D219" s="205" t="s">
        <v>122</v>
      </c>
      <c r="E219" s="206" t="s">
        <v>357</v>
      </c>
      <c r="F219" s="207" t="s">
        <v>358</v>
      </c>
      <c r="G219" s="208" t="s">
        <v>125</v>
      </c>
      <c r="H219" s="209">
        <v>2</v>
      </c>
      <c r="I219" s="210"/>
      <c r="J219" s="211">
        <f>ROUND(I219*H219,2)</f>
        <v>0</v>
      </c>
      <c r="K219" s="207" t="s">
        <v>19</v>
      </c>
      <c r="L219" s="45"/>
      <c r="M219" s="212" t="s">
        <v>19</v>
      </c>
      <c r="N219" s="213" t="s">
        <v>47</v>
      </c>
      <c r="O219" s="85"/>
      <c r="P219" s="214">
        <f>O219*H219</f>
        <v>0</v>
      </c>
      <c r="Q219" s="214">
        <v>0.244338</v>
      </c>
      <c r="R219" s="214">
        <f>Q219*H219</f>
        <v>0.488676</v>
      </c>
      <c r="S219" s="214">
        <v>0</v>
      </c>
      <c r="T219" s="21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6" t="s">
        <v>127</v>
      </c>
      <c r="AT219" s="216" t="s">
        <v>122</v>
      </c>
      <c r="AU219" s="216" t="s">
        <v>86</v>
      </c>
      <c r="AY219" s="18" t="s">
        <v>120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8" t="s">
        <v>84</v>
      </c>
      <c r="BK219" s="217">
        <f>ROUND(I219*H219,2)</f>
        <v>0</v>
      </c>
      <c r="BL219" s="18" t="s">
        <v>127</v>
      </c>
      <c r="BM219" s="216" t="s">
        <v>359</v>
      </c>
    </row>
    <row r="220" s="2" customFormat="1">
      <c r="A220" s="39"/>
      <c r="B220" s="40"/>
      <c r="C220" s="41"/>
      <c r="D220" s="225" t="s">
        <v>285</v>
      </c>
      <c r="E220" s="41"/>
      <c r="F220" s="255" t="s">
        <v>360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285</v>
      </c>
      <c r="AU220" s="18" t="s">
        <v>86</v>
      </c>
    </row>
    <row r="221" s="13" customFormat="1">
      <c r="A221" s="13"/>
      <c r="B221" s="223"/>
      <c r="C221" s="224"/>
      <c r="D221" s="225" t="s">
        <v>131</v>
      </c>
      <c r="E221" s="226" t="s">
        <v>19</v>
      </c>
      <c r="F221" s="227" t="s">
        <v>361</v>
      </c>
      <c r="G221" s="224"/>
      <c r="H221" s="228">
        <v>2</v>
      </c>
      <c r="I221" s="229"/>
      <c r="J221" s="224"/>
      <c r="K221" s="224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131</v>
      </c>
      <c r="AU221" s="234" t="s">
        <v>86</v>
      </c>
      <c r="AV221" s="13" t="s">
        <v>86</v>
      </c>
      <c r="AW221" s="13" t="s">
        <v>36</v>
      </c>
      <c r="AX221" s="13" t="s">
        <v>76</v>
      </c>
      <c r="AY221" s="234" t="s">
        <v>120</v>
      </c>
    </row>
    <row r="222" s="2" customFormat="1" ht="16.5" customHeight="1">
      <c r="A222" s="39"/>
      <c r="B222" s="40"/>
      <c r="C222" s="205" t="s">
        <v>362</v>
      </c>
      <c r="D222" s="205" t="s">
        <v>122</v>
      </c>
      <c r="E222" s="206" t="s">
        <v>363</v>
      </c>
      <c r="F222" s="207" t="s">
        <v>364</v>
      </c>
      <c r="G222" s="208" t="s">
        <v>125</v>
      </c>
      <c r="H222" s="209">
        <v>2</v>
      </c>
      <c r="I222" s="210"/>
      <c r="J222" s="211">
        <f>ROUND(I222*H222,2)</f>
        <v>0</v>
      </c>
      <c r="K222" s="207" t="s">
        <v>126</v>
      </c>
      <c r="L222" s="45"/>
      <c r="M222" s="212" t="s">
        <v>19</v>
      </c>
      <c r="N222" s="213" t="s">
        <v>47</v>
      </c>
      <c r="O222" s="85"/>
      <c r="P222" s="214">
        <f>O222*H222</f>
        <v>0</v>
      </c>
      <c r="Q222" s="214">
        <v>0</v>
      </c>
      <c r="R222" s="214">
        <f>Q222*H222</f>
        <v>0</v>
      </c>
      <c r="S222" s="214">
        <v>0.14999999999999999</v>
      </c>
      <c r="T222" s="215">
        <f>S222*H222</f>
        <v>0.29999999999999999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127</v>
      </c>
      <c r="AT222" s="216" t="s">
        <v>122</v>
      </c>
      <c r="AU222" s="216" t="s">
        <v>86</v>
      </c>
      <c r="AY222" s="18" t="s">
        <v>120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84</v>
      </c>
      <c r="BK222" s="217">
        <f>ROUND(I222*H222,2)</f>
        <v>0</v>
      </c>
      <c r="BL222" s="18" t="s">
        <v>127</v>
      </c>
      <c r="BM222" s="216" t="s">
        <v>365</v>
      </c>
    </row>
    <row r="223" s="2" customFormat="1">
      <c r="A223" s="39"/>
      <c r="B223" s="40"/>
      <c r="C223" s="41"/>
      <c r="D223" s="218" t="s">
        <v>129</v>
      </c>
      <c r="E223" s="41"/>
      <c r="F223" s="219" t="s">
        <v>366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129</v>
      </c>
      <c r="AU223" s="18" t="s">
        <v>86</v>
      </c>
    </row>
    <row r="224" s="2" customFormat="1" ht="16.5" customHeight="1">
      <c r="A224" s="39"/>
      <c r="B224" s="40"/>
      <c r="C224" s="205" t="s">
        <v>367</v>
      </c>
      <c r="D224" s="205" t="s">
        <v>122</v>
      </c>
      <c r="E224" s="206" t="s">
        <v>368</v>
      </c>
      <c r="F224" s="207" t="s">
        <v>369</v>
      </c>
      <c r="G224" s="208" t="s">
        <v>125</v>
      </c>
      <c r="H224" s="209">
        <v>21</v>
      </c>
      <c r="I224" s="210"/>
      <c r="J224" s="211">
        <f>ROUND(I224*H224,2)</f>
        <v>0</v>
      </c>
      <c r="K224" s="207" t="s">
        <v>19</v>
      </c>
      <c r="L224" s="45"/>
      <c r="M224" s="212" t="s">
        <v>19</v>
      </c>
      <c r="N224" s="213" t="s">
        <v>47</v>
      </c>
      <c r="O224" s="85"/>
      <c r="P224" s="214">
        <f>O224*H224</f>
        <v>0</v>
      </c>
      <c r="Q224" s="214">
        <v>0.040899999999999999</v>
      </c>
      <c r="R224" s="214">
        <f>Q224*H224</f>
        <v>0.8589</v>
      </c>
      <c r="S224" s="214">
        <v>0</v>
      </c>
      <c r="T224" s="21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127</v>
      </c>
      <c r="AT224" s="216" t="s">
        <v>122</v>
      </c>
      <c r="AU224" s="216" t="s">
        <v>86</v>
      </c>
      <c r="AY224" s="18" t="s">
        <v>120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84</v>
      </c>
      <c r="BK224" s="217">
        <f>ROUND(I224*H224,2)</f>
        <v>0</v>
      </c>
      <c r="BL224" s="18" t="s">
        <v>127</v>
      </c>
      <c r="BM224" s="216" t="s">
        <v>370</v>
      </c>
    </row>
    <row r="225" s="2" customFormat="1">
      <c r="A225" s="39"/>
      <c r="B225" s="40"/>
      <c r="C225" s="41"/>
      <c r="D225" s="225" t="s">
        <v>285</v>
      </c>
      <c r="E225" s="41"/>
      <c r="F225" s="255" t="s">
        <v>371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285</v>
      </c>
      <c r="AU225" s="18" t="s">
        <v>86</v>
      </c>
    </row>
    <row r="226" s="13" customFormat="1">
      <c r="A226" s="13"/>
      <c r="B226" s="223"/>
      <c r="C226" s="224"/>
      <c r="D226" s="225" t="s">
        <v>131</v>
      </c>
      <c r="E226" s="226" t="s">
        <v>19</v>
      </c>
      <c r="F226" s="227" t="s">
        <v>372</v>
      </c>
      <c r="G226" s="224"/>
      <c r="H226" s="228">
        <v>21</v>
      </c>
      <c r="I226" s="229"/>
      <c r="J226" s="224"/>
      <c r="K226" s="224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131</v>
      </c>
      <c r="AU226" s="234" t="s">
        <v>86</v>
      </c>
      <c r="AV226" s="13" t="s">
        <v>86</v>
      </c>
      <c r="AW226" s="13" t="s">
        <v>36</v>
      </c>
      <c r="AX226" s="13" t="s">
        <v>76</v>
      </c>
      <c r="AY226" s="234" t="s">
        <v>120</v>
      </c>
    </row>
    <row r="227" s="2" customFormat="1" ht="16.5" customHeight="1">
      <c r="A227" s="39"/>
      <c r="B227" s="40"/>
      <c r="C227" s="205" t="s">
        <v>373</v>
      </c>
      <c r="D227" s="205" t="s">
        <v>122</v>
      </c>
      <c r="E227" s="206" t="s">
        <v>374</v>
      </c>
      <c r="F227" s="207" t="s">
        <v>375</v>
      </c>
      <c r="G227" s="208" t="s">
        <v>125</v>
      </c>
      <c r="H227" s="209">
        <v>5</v>
      </c>
      <c r="I227" s="210"/>
      <c r="J227" s="211">
        <f>ROUND(I227*H227,2)</f>
        <v>0</v>
      </c>
      <c r="K227" s="207" t="s">
        <v>19</v>
      </c>
      <c r="L227" s="45"/>
      <c r="M227" s="212" t="s">
        <v>19</v>
      </c>
      <c r="N227" s="213" t="s">
        <v>47</v>
      </c>
      <c r="O227" s="85"/>
      <c r="P227" s="214">
        <f>O227*H227</f>
        <v>0</v>
      </c>
      <c r="Q227" s="214">
        <v>0.051900000000000002</v>
      </c>
      <c r="R227" s="214">
        <f>Q227*H227</f>
        <v>0.25950000000000001</v>
      </c>
      <c r="S227" s="214">
        <v>0</v>
      </c>
      <c r="T227" s="215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6" t="s">
        <v>127</v>
      </c>
      <c r="AT227" s="216" t="s">
        <v>122</v>
      </c>
      <c r="AU227" s="216" t="s">
        <v>86</v>
      </c>
      <c r="AY227" s="18" t="s">
        <v>120</v>
      </c>
      <c r="BE227" s="217">
        <f>IF(N227="základní",J227,0)</f>
        <v>0</v>
      </c>
      <c r="BF227" s="217">
        <f>IF(N227="snížená",J227,0)</f>
        <v>0</v>
      </c>
      <c r="BG227" s="217">
        <f>IF(N227="zákl. přenesená",J227,0)</f>
        <v>0</v>
      </c>
      <c r="BH227" s="217">
        <f>IF(N227="sníž. přenesená",J227,0)</f>
        <v>0</v>
      </c>
      <c r="BI227" s="217">
        <f>IF(N227="nulová",J227,0)</f>
        <v>0</v>
      </c>
      <c r="BJ227" s="18" t="s">
        <v>84</v>
      </c>
      <c r="BK227" s="217">
        <f>ROUND(I227*H227,2)</f>
        <v>0</v>
      </c>
      <c r="BL227" s="18" t="s">
        <v>127</v>
      </c>
      <c r="BM227" s="216" t="s">
        <v>376</v>
      </c>
    </row>
    <row r="228" s="2" customFormat="1">
      <c r="A228" s="39"/>
      <c r="B228" s="40"/>
      <c r="C228" s="41"/>
      <c r="D228" s="225" t="s">
        <v>285</v>
      </c>
      <c r="E228" s="41"/>
      <c r="F228" s="255" t="s">
        <v>371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285</v>
      </c>
      <c r="AU228" s="18" t="s">
        <v>86</v>
      </c>
    </row>
    <row r="229" s="13" customFormat="1">
      <c r="A229" s="13"/>
      <c r="B229" s="223"/>
      <c r="C229" s="224"/>
      <c r="D229" s="225" t="s">
        <v>131</v>
      </c>
      <c r="E229" s="226" t="s">
        <v>19</v>
      </c>
      <c r="F229" s="227" t="s">
        <v>377</v>
      </c>
      <c r="G229" s="224"/>
      <c r="H229" s="228">
        <v>5</v>
      </c>
      <c r="I229" s="229"/>
      <c r="J229" s="224"/>
      <c r="K229" s="224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131</v>
      </c>
      <c r="AU229" s="234" t="s">
        <v>86</v>
      </c>
      <c r="AV229" s="13" t="s">
        <v>86</v>
      </c>
      <c r="AW229" s="13" t="s">
        <v>36</v>
      </c>
      <c r="AX229" s="13" t="s">
        <v>76</v>
      </c>
      <c r="AY229" s="234" t="s">
        <v>120</v>
      </c>
    </row>
    <row r="230" s="2" customFormat="1" ht="16.5" customHeight="1">
      <c r="A230" s="39"/>
      <c r="B230" s="40"/>
      <c r="C230" s="205" t="s">
        <v>378</v>
      </c>
      <c r="D230" s="205" t="s">
        <v>122</v>
      </c>
      <c r="E230" s="206" t="s">
        <v>379</v>
      </c>
      <c r="F230" s="207" t="s">
        <v>380</v>
      </c>
      <c r="G230" s="208" t="s">
        <v>125</v>
      </c>
      <c r="H230" s="209">
        <v>2</v>
      </c>
      <c r="I230" s="210"/>
      <c r="J230" s="211">
        <f>ROUND(I230*H230,2)</f>
        <v>0</v>
      </c>
      <c r="K230" s="207" t="s">
        <v>19</v>
      </c>
      <c r="L230" s="45"/>
      <c r="M230" s="212" t="s">
        <v>19</v>
      </c>
      <c r="N230" s="213" t="s">
        <v>47</v>
      </c>
      <c r="O230" s="85"/>
      <c r="P230" s="214">
        <f>O230*H230</f>
        <v>0</v>
      </c>
      <c r="Q230" s="214">
        <v>0</v>
      </c>
      <c r="R230" s="214">
        <f>Q230*H230</f>
        <v>0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127</v>
      </c>
      <c r="AT230" s="216" t="s">
        <v>122</v>
      </c>
      <c r="AU230" s="216" t="s">
        <v>86</v>
      </c>
      <c r="AY230" s="18" t="s">
        <v>120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84</v>
      </c>
      <c r="BK230" s="217">
        <f>ROUND(I230*H230,2)</f>
        <v>0</v>
      </c>
      <c r="BL230" s="18" t="s">
        <v>127</v>
      </c>
      <c r="BM230" s="216" t="s">
        <v>381</v>
      </c>
    </row>
    <row r="231" s="2" customFormat="1">
      <c r="A231" s="39"/>
      <c r="B231" s="40"/>
      <c r="C231" s="41"/>
      <c r="D231" s="225" t="s">
        <v>285</v>
      </c>
      <c r="E231" s="41"/>
      <c r="F231" s="255" t="s">
        <v>382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285</v>
      </c>
      <c r="AU231" s="18" t="s">
        <v>86</v>
      </c>
    </row>
    <row r="232" s="12" customFormat="1" ht="22.8" customHeight="1">
      <c r="A232" s="12"/>
      <c r="B232" s="189"/>
      <c r="C232" s="190"/>
      <c r="D232" s="191" t="s">
        <v>75</v>
      </c>
      <c r="E232" s="203" t="s">
        <v>183</v>
      </c>
      <c r="F232" s="203" t="s">
        <v>383</v>
      </c>
      <c r="G232" s="190"/>
      <c r="H232" s="190"/>
      <c r="I232" s="193"/>
      <c r="J232" s="204">
        <f>BK232</f>
        <v>0</v>
      </c>
      <c r="K232" s="190"/>
      <c r="L232" s="195"/>
      <c r="M232" s="196"/>
      <c r="N232" s="197"/>
      <c r="O232" s="197"/>
      <c r="P232" s="198">
        <f>SUM(P233:P264)</f>
        <v>0</v>
      </c>
      <c r="Q232" s="197"/>
      <c r="R232" s="198">
        <f>SUM(R233:R264)</f>
        <v>23.4344055</v>
      </c>
      <c r="S232" s="197"/>
      <c r="T232" s="199">
        <f>SUM(T233:T264)</f>
        <v>1.825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0" t="s">
        <v>84</v>
      </c>
      <c r="AT232" s="201" t="s">
        <v>75</v>
      </c>
      <c r="AU232" s="201" t="s">
        <v>84</v>
      </c>
      <c r="AY232" s="200" t="s">
        <v>120</v>
      </c>
      <c r="BK232" s="202">
        <f>SUM(BK233:BK264)</f>
        <v>0</v>
      </c>
    </row>
    <row r="233" s="2" customFormat="1" ht="24.15" customHeight="1">
      <c r="A233" s="39"/>
      <c r="B233" s="40"/>
      <c r="C233" s="205" t="s">
        <v>384</v>
      </c>
      <c r="D233" s="205" t="s">
        <v>122</v>
      </c>
      <c r="E233" s="206" t="s">
        <v>385</v>
      </c>
      <c r="F233" s="207" t="s">
        <v>386</v>
      </c>
      <c r="G233" s="208" t="s">
        <v>179</v>
      </c>
      <c r="H233" s="209">
        <v>50.125</v>
      </c>
      <c r="I233" s="210"/>
      <c r="J233" s="211">
        <f>ROUND(I233*H233,2)</f>
        <v>0</v>
      </c>
      <c r="K233" s="207" t="s">
        <v>126</v>
      </c>
      <c r="L233" s="45"/>
      <c r="M233" s="212" t="s">
        <v>19</v>
      </c>
      <c r="N233" s="213" t="s">
        <v>47</v>
      </c>
      <c r="O233" s="85"/>
      <c r="P233" s="214">
        <f>O233*H233</f>
        <v>0</v>
      </c>
      <c r="Q233" s="214">
        <v>0.15540000000000001</v>
      </c>
      <c r="R233" s="214">
        <f>Q233*H233</f>
        <v>7.7894250000000005</v>
      </c>
      <c r="S233" s="214">
        <v>0</v>
      </c>
      <c r="T233" s="215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6" t="s">
        <v>127</v>
      </c>
      <c r="AT233" s="216" t="s">
        <v>122</v>
      </c>
      <c r="AU233" s="216" t="s">
        <v>86</v>
      </c>
      <c r="AY233" s="18" t="s">
        <v>120</v>
      </c>
      <c r="BE233" s="217">
        <f>IF(N233="základní",J233,0)</f>
        <v>0</v>
      </c>
      <c r="BF233" s="217">
        <f>IF(N233="snížená",J233,0)</f>
        <v>0</v>
      </c>
      <c r="BG233" s="217">
        <f>IF(N233="zákl. přenesená",J233,0)</f>
        <v>0</v>
      </c>
      <c r="BH233" s="217">
        <f>IF(N233="sníž. přenesená",J233,0)</f>
        <v>0</v>
      </c>
      <c r="BI233" s="217">
        <f>IF(N233="nulová",J233,0)</f>
        <v>0</v>
      </c>
      <c r="BJ233" s="18" t="s">
        <v>84</v>
      </c>
      <c r="BK233" s="217">
        <f>ROUND(I233*H233,2)</f>
        <v>0</v>
      </c>
      <c r="BL233" s="18" t="s">
        <v>127</v>
      </c>
      <c r="BM233" s="216" t="s">
        <v>387</v>
      </c>
    </row>
    <row r="234" s="2" customFormat="1">
      <c r="A234" s="39"/>
      <c r="B234" s="40"/>
      <c r="C234" s="41"/>
      <c r="D234" s="218" t="s">
        <v>129</v>
      </c>
      <c r="E234" s="41"/>
      <c r="F234" s="219" t="s">
        <v>388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129</v>
      </c>
      <c r="AU234" s="18" t="s">
        <v>86</v>
      </c>
    </row>
    <row r="235" s="2" customFormat="1" ht="16.5" customHeight="1">
      <c r="A235" s="39"/>
      <c r="B235" s="40"/>
      <c r="C235" s="245" t="s">
        <v>389</v>
      </c>
      <c r="D235" s="245" t="s">
        <v>260</v>
      </c>
      <c r="E235" s="246" t="s">
        <v>390</v>
      </c>
      <c r="F235" s="247" t="s">
        <v>391</v>
      </c>
      <c r="G235" s="248" t="s">
        <v>179</v>
      </c>
      <c r="H235" s="249">
        <v>35.317999999999998</v>
      </c>
      <c r="I235" s="250"/>
      <c r="J235" s="251">
        <f>ROUND(I235*H235,2)</f>
        <v>0</v>
      </c>
      <c r="K235" s="247" t="s">
        <v>126</v>
      </c>
      <c r="L235" s="252"/>
      <c r="M235" s="253" t="s">
        <v>19</v>
      </c>
      <c r="N235" s="254" t="s">
        <v>47</v>
      </c>
      <c r="O235" s="85"/>
      <c r="P235" s="214">
        <f>O235*H235</f>
        <v>0</v>
      </c>
      <c r="Q235" s="214">
        <v>0.080000000000000002</v>
      </c>
      <c r="R235" s="214">
        <f>Q235*H235</f>
        <v>2.82544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176</v>
      </c>
      <c r="AT235" s="216" t="s">
        <v>260</v>
      </c>
      <c r="AU235" s="216" t="s">
        <v>86</v>
      </c>
      <c r="AY235" s="18" t="s">
        <v>120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84</v>
      </c>
      <c r="BK235" s="217">
        <f>ROUND(I235*H235,2)</f>
        <v>0</v>
      </c>
      <c r="BL235" s="18" t="s">
        <v>127</v>
      </c>
      <c r="BM235" s="216" t="s">
        <v>392</v>
      </c>
    </row>
    <row r="236" s="13" customFormat="1">
      <c r="A236" s="13"/>
      <c r="B236" s="223"/>
      <c r="C236" s="224"/>
      <c r="D236" s="225" t="s">
        <v>131</v>
      </c>
      <c r="E236" s="226" t="s">
        <v>19</v>
      </c>
      <c r="F236" s="227" t="s">
        <v>393</v>
      </c>
      <c r="G236" s="224"/>
      <c r="H236" s="228">
        <v>50.125</v>
      </c>
      <c r="I236" s="229"/>
      <c r="J236" s="224"/>
      <c r="K236" s="224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131</v>
      </c>
      <c r="AU236" s="234" t="s">
        <v>86</v>
      </c>
      <c r="AV236" s="13" t="s">
        <v>86</v>
      </c>
      <c r="AW236" s="13" t="s">
        <v>36</v>
      </c>
      <c r="AX236" s="13" t="s">
        <v>76</v>
      </c>
      <c r="AY236" s="234" t="s">
        <v>120</v>
      </c>
    </row>
    <row r="237" s="13" customFormat="1">
      <c r="A237" s="13"/>
      <c r="B237" s="223"/>
      <c r="C237" s="224"/>
      <c r="D237" s="225" t="s">
        <v>131</v>
      </c>
      <c r="E237" s="226" t="s">
        <v>19</v>
      </c>
      <c r="F237" s="227" t="s">
        <v>394</v>
      </c>
      <c r="G237" s="224"/>
      <c r="H237" s="228">
        <v>-15.5</v>
      </c>
      <c r="I237" s="229"/>
      <c r="J237" s="224"/>
      <c r="K237" s="224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131</v>
      </c>
      <c r="AU237" s="234" t="s">
        <v>86</v>
      </c>
      <c r="AV237" s="13" t="s">
        <v>86</v>
      </c>
      <c r="AW237" s="13" t="s">
        <v>36</v>
      </c>
      <c r="AX237" s="13" t="s">
        <v>76</v>
      </c>
      <c r="AY237" s="234" t="s">
        <v>120</v>
      </c>
    </row>
    <row r="238" s="13" customFormat="1">
      <c r="A238" s="13"/>
      <c r="B238" s="223"/>
      <c r="C238" s="224"/>
      <c r="D238" s="225" t="s">
        <v>131</v>
      </c>
      <c r="E238" s="224"/>
      <c r="F238" s="227" t="s">
        <v>395</v>
      </c>
      <c r="G238" s="224"/>
      <c r="H238" s="228">
        <v>35.317999999999998</v>
      </c>
      <c r="I238" s="229"/>
      <c r="J238" s="224"/>
      <c r="K238" s="224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131</v>
      </c>
      <c r="AU238" s="234" t="s">
        <v>86</v>
      </c>
      <c r="AV238" s="13" t="s">
        <v>86</v>
      </c>
      <c r="AW238" s="13" t="s">
        <v>4</v>
      </c>
      <c r="AX238" s="13" t="s">
        <v>84</v>
      </c>
      <c r="AY238" s="234" t="s">
        <v>120</v>
      </c>
    </row>
    <row r="239" s="2" customFormat="1" ht="16.5" customHeight="1">
      <c r="A239" s="39"/>
      <c r="B239" s="40"/>
      <c r="C239" s="245" t="s">
        <v>396</v>
      </c>
      <c r="D239" s="245" t="s">
        <v>260</v>
      </c>
      <c r="E239" s="246" t="s">
        <v>397</v>
      </c>
      <c r="F239" s="247" t="s">
        <v>398</v>
      </c>
      <c r="G239" s="248" t="s">
        <v>179</v>
      </c>
      <c r="H239" s="249">
        <v>11.73</v>
      </c>
      <c r="I239" s="250"/>
      <c r="J239" s="251">
        <f>ROUND(I239*H239,2)</f>
        <v>0</v>
      </c>
      <c r="K239" s="247" t="s">
        <v>126</v>
      </c>
      <c r="L239" s="252"/>
      <c r="M239" s="253" t="s">
        <v>19</v>
      </c>
      <c r="N239" s="254" t="s">
        <v>47</v>
      </c>
      <c r="O239" s="85"/>
      <c r="P239" s="214">
        <f>O239*H239</f>
        <v>0</v>
      </c>
      <c r="Q239" s="214">
        <v>0.048300000000000003</v>
      </c>
      <c r="R239" s="214">
        <f>Q239*H239</f>
        <v>0.56655900000000003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176</v>
      </c>
      <c r="AT239" s="216" t="s">
        <v>260</v>
      </c>
      <c r="AU239" s="216" t="s">
        <v>86</v>
      </c>
      <c r="AY239" s="18" t="s">
        <v>120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84</v>
      </c>
      <c r="BK239" s="217">
        <f>ROUND(I239*H239,2)</f>
        <v>0</v>
      </c>
      <c r="BL239" s="18" t="s">
        <v>127</v>
      </c>
      <c r="BM239" s="216" t="s">
        <v>399</v>
      </c>
    </row>
    <row r="240" s="13" customFormat="1">
      <c r="A240" s="13"/>
      <c r="B240" s="223"/>
      <c r="C240" s="224"/>
      <c r="D240" s="225" t="s">
        <v>131</v>
      </c>
      <c r="E240" s="226" t="s">
        <v>19</v>
      </c>
      <c r="F240" s="227" t="s">
        <v>400</v>
      </c>
      <c r="G240" s="224"/>
      <c r="H240" s="228">
        <v>11.5</v>
      </c>
      <c r="I240" s="229"/>
      <c r="J240" s="224"/>
      <c r="K240" s="224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131</v>
      </c>
      <c r="AU240" s="234" t="s">
        <v>86</v>
      </c>
      <c r="AV240" s="13" t="s">
        <v>86</v>
      </c>
      <c r="AW240" s="13" t="s">
        <v>36</v>
      </c>
      <c r="AX240" s="13" t="s">
        <v>76</v>
      </c>
      <c r="AY240" s="234" t="s">
        <v>120</v>
      </c>
    </row>
    <row r="241" s="13" customFormat="1">
      <c r="A241" s="13"/>
      <c r="B241" s="223"/>
      <c r="C241" s="224"/>
      <c r="D241" s="225" t="s">
        <v>131</v>
      </c>
      <c r="E241" s="224"/>
      <c r="F241" s="227" t="s">
        <v>401</v>
      </c>
      <c r="G241" s="224"/>
      <c r="H241" s="228">
        <v>11.73</v>
      </c>
      <c r="I241" s="229"/>
      <c r="J241" s="224"/>
      <c r="K241" s="224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131</v>
      </c>
      <c r="AU241" s="234" t="s">
        <v>86</v>
      </c>
      <c r="AV241" s="13" t="s">
        <v>86</v>
      </c>
      <c r="AW241" s="13" t="s">
        <v>4</v>
      </c>
      <c r="AX241" s="13" t="s">
        <v>84</v>
      </c>
      <c r="AY241" s="234" t="s">
        <v>120</v>
      </c>
    </row>
    <row r="242" s="2" customFormat="1" ht="16.5" customHeight="1">
      <c r="A242" s="39"/>
      <c r="B242" s="40"/>
      <c r="C242" s="245" t="s">
        <v>402</v>
      </c>
      <c r="D242" s="245" t="s">
        <v>260</v>
      </c>
      <c r="E242" s="246" t="s">
        <v>403</v>
      </c>
      <c r="F242" s="247" t="s">
        <v>404</v>
      </c>
      <c r="G242" s="248" t="s">
        <v>179</v>
      </c>
      <c r="H242" s="249">
        <v>4</v>
      </c>
      <c r="I242" s="250"/>
      <c r="J242" s="251">
        <f>ROUND(I242*H242,2)</f>
        <v>0</v>
      </c>
      <c r="K242" s="247" t="s">
        <v>126</v>
      </c>
      <c r="L242" s="252"/>
      <c r="M242" s="253" t="s">
        <v>19</v>
      </c>
      <c r="N242" s="254" t="s">
        <v>47</v>
      </c>
      <c r="O242" s="85"/>
      <c r="P242" s="214">
        <f>O242*H242</f>
        <v>0</v>
      </c>
      <c r="Q242" s="214">
        <v>0.065670000000000006</v>
      </c>
      <c r="R242" s="214">
        <f>Q242*H242</f>
        <v>0.26268000000000002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176</v>
      </c>
      <c r="AT242" s="216" t="s">
        <v>260</v>
      </c>
      <c r="AU242" s="216" t="s">
        <v>86</v>
      </c>
      <c r="AY242" s="18" t="s">
        <v>120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84</v>
      </c>
      <c r="BK242" s="217">
        <f>ROUND(I242*H242,2)</f>
        <v>0</v>
      </c>
      <c r="BL242" s="18" t="s">
        <v>127</v>
      </c>
      <c r="BM242" s="216" t="s">
        <v>405</v>
      </c>
    </row>
    <row r="243" s="13" customFormat="1">
      <c r="A243" s="13"/>
      <c r="B243" s="223"/>
      <c r="C243" s="224"/>
      <c r="D243" s="225" t="s">
        <v>131</v>
      </c>
      <c r="E243" s="226" t="s">
        <v>19</v>
      </c>
      <c r="F243" s="227" t="s">
        <v>127</v>
      </c>
      <c r="G243" s="224"/>
      <c r="H243" s="228">
        <v>4</v>
      </c>
      <c r="I243" s="229"/>
      <c r="J243" s="224"/>
      <c r="K243" s="224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131</v>
      </c>
      <c r="AU243" s="234" t="s">
        <v>86</v>
      </c>
      <c r="AV243" s="13" t="s">
        <v>86</v>
      </c>
      <c r="AW243" s="13" t="s">
        <v>36</v>
      </c>
      <c r="AX243" s="13" t="s">
        <v>76</v>
      </c>
      <c r="AY243" s="234" t="s">
        <v>120</v>
      </c>
    </row>
    <row r="244" s="2" customFormat="1" ht="21.75" customHeight="1">
      <c r="A244" s="39"/>
      <c r="B244" s="40"/>
      <c r="C244" s="205" t="s">
        <v>406</v>
      </c>
      <c r="D244" s="205" t="s">
        <v>122</v>
      </c>
      <c r="E244" s="206" t="s">
        <v>407</v>
      </c>
      <c r="F244" s="207" t="s">
        <v>408</v>
      </c>
      <c r="G244" s="208" t="s">
        <v>179</v>
      </c>
      <c r="H244" s="209">
        <v>30.850000000000001</v>
      </c>
      <c r="I244" s="210"/>
      <c r="J244" s="211">
        <f>ROUND(I244*H244,2)</f>
        <v>0</v>
      </c>
      <c r="K244" s="207" t="s">
        <v>126</v>
      </c>
      <c r="L244" s="45"/>
      <c r="M244" s="212" t="s">
        <v>19</v>
      </c>
      <c r="N244" s="213" t="s">
        <v>47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0</v>
      </c>
      <c r="T244" s="215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127</v>
      </c>
      <c r="AT244" s="216" t="s">
        <v>122</v>
      </c>
      <c r="AU244" s="216" t="s">
        <v>86</v>
      </c>
      <c r="AY244" s="18" t="s">
        <v>120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84</v>
      </c>
      <c r="BK244" s="217">
        <f>ROUND(I244*H244,2)</f>
        <v>0</v>
      </c>
      <c r="BL244" s="18" t="s">
        <v>127</v>
      </c>
      <c r="BM244" s="216" t="s">
        <v>409</v>
      </c>
    </row>
    <row r="245" s="2" customFormat="1">
      <c r="A245" s="39"/>
      <c r="B245" s="40"/>
      <c r="C245" s="41"/>
      <c r="D245" s="218" t="s">
        <v>129</v>
      </c>
      <c r="E245" s="41"/>
      <c r="F245" s="219" t="s">
        <v>410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129</v>
      </c>
      <c r="AU245" s="18" t="s">
        <v>86</v>
      </c>
    </row>
    <row r="246" s="2" customFormat="1" ht="24.15" customHeight="1">
      <c r="A246" s="39"/>
      <c r="B246" s="40"/>
      <c r="C246" s="205" t="s">
        <v>411</v>
      </c>
      <c r="D246" s="205" t="s">
        <v>122</v>
      </c>
      <c r="E246" s="206" t="s">
        <v>412</v>
      </c>
      <c r="F246" s="207" t="s">
        <v>413</v>
      </c>
      <c r="G246" s="208" t="s">
        <v>179</v>
      </c>
      <c r="H246" s="209">
        <v>30.850000000000001</v>
      </c>
      <c r="I246" s="210"/>
      <c r="J246" s="211">
        <f>ROUND(I246*H246,2)</f>
        <v>0</v>
      </c>
      <c r="K246" s="207" t="s">
        <v>126</v>
      </c>
      <c r="L246" s="45"/>
      <c r="M246" s="212" t="s">
        <v>19</v>
      </c>
      <c r="N246" s="213" t="s">
        <v>47</v>
      </c>
      <c r="O246" s="85"/>
      <c r="P246" s="214">
        <f>O246*H246</f>
        <v>0</v>
      </c>
      <c r="Q246" s="214">
        <v>9.0000000000000006E-05</v>
      </c>
      <c r="R246" s="214">
        <f>Q246*H246</f>
        <v>0.0027765000000000003</v>
      </c>
      <c r="S246" s="214">
        <v>0</v>
      </c>
      <c r="T246" s="215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6" t="s">
        <v>127</v>
      </c>
      <c r="AT246" s="216" t="s">
        <v>122</v>
      </c>
      <c r="AU246" s="216" t="s">
        <v>86</v>
      </c>
      <c r="AY246" s="18" t="s">
        <v>120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8" t="s">
        <v>84</v>
      </c>
      <c r="BK246" s="217">
        <f>ROUND(I246*H246,2)</f>
        <v>0</v>
      </c>
      <c r="BL246" s="18" t="s">
        <v>127</v>
      </c>
      <c r="BM246" s="216" t="s">
        <v>414</v>
      </c>
    </row>
    <row r="247" s="2" customFormat="1">
      <c r="A247" s="39"/>
      <c r="B247" s="40"/>
      <c r="C247" s="41"/>
      <c r="D247" s="218" t="s">
        <v>129</v>
      </c>
      <c r="E247" s="41"/>
      <c r="F247" s="219" t="s">
        <v>415</v>
      </c>
      <c r="G247" s="41"/>
      <c r="H247" s="41"/>
      <c r="I247" s="220"/>
      <c r="J247" s="41"/>
      <c r="K247" s="41"/>
      <c r="L247" s="45"/>
      <c r="M247" s="221"/>
      <c r="N247" s="222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129</v>
      </c>
      <c r="AU247" s="18" t="s">
        <v>86</v>
      </c>
    </row>
    <row r="248" s="2" customFormat="1" ht="16.5" customHeight="1">
      <c r="A248" s="39"/>
      <c r="B248" s="40"/>
      <c r="C248" s="205" t="s">
        <v>416</v>
      </c>
      <c r="D248" s="205" t="s">
        <v>122</v>
      </c>
      <c r="E248" s="206" t="s">
        <v>417</v>
      </c>
      <c r="F248" s="207" t="s">
        <v>418</v>
      </c>
      <c r="G248" s="208" t="s">
        <v>179</v>
      </c>
      <c r="H248" s="209">
        <v>30.850000000000001</v>
      </c>
      <c r="I248" s="210"/>
      <c r="J248" s="211">
        <f>ROUND(I248*H248,2)</f>
        <v>0</v>
      </c>
      <c r="K248" s="207" t="s">
        <v>126</v>
      </c>
      <c r="L248" s="45"/>
      <c r="M248" s="212" t="s">
        <v>19</v>
      </c>
      <c r="N248" s="213" t="s">
        <v>47</v>
      </c>
      <c r="O248" s="85"/>
      <c r="P248" s="214">
        <f>O248*H248</f>
        <v>0</v>
      </c>
      <c r="Q248" s="214">
        <v>0</v>
      </c>
      <c r="R248" s="214">
        <f>Q248*H248</f>
        <v>0</v>
      </c>
      <c r="S248" s="214">
        <v>0</v>
      </c>
      <c r="T248" s="21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6" t="s">
        <v>127</v>
      </c>
      <c r="AT248" s="216" t="s">
        <v>122</v>
      </c>
      <c r="AU248" s="216" t="s">
        <v>86</v>
      </c>
      <c r="AY248" s="18" t="s">
        <v>120</v>
      </c>
      <c r="BE248" s="217">
        <f>IF(N248="základní",J248,0)</f>
        <v>0</v>
      </c>
      <c r="BF248" s="217">
        <f>IF(N248="snížená",J248,0)</f>
        <v>0</v>
      </c>
      <c r="BG248" s="217">
        <f>IF(N248="zákl. přenesená",J248,0)</f>
        <v>0</v>
      </c>
      <c r="BH248" s="217">
        <f>IF(N248="sníž. přenesená",J248,0)</f>
        <v>0</v>
      </c>
      <c r="BI248" s="217">
        <f>IF(N248="nulová",J248,0)</f>
        <v>0</v>
      </c>
      <c r="BJ248" s="18" t="s">
        <v>84</v>
      </c>
      <c r="BK248" s="217">
        <f>ROUND(I248*H248,2)</f>
        <v>0</v>
      </c>
      <c r="BL248" s="18" t="s">
        <v>127</v>
      </c>
      <c r="BM248" s="216" t="s">
        <v>419</v>
      </c>
    </row>
    <row r="249" s="2" customFormat="1">
      <c r="A249" s="39"/>
      <c r="B249" s="40"/>
      <c r="C249" s="41"/>
      <c r="D249" s="218" t="s">
        <v>129</v>
      </c>
      <c r="E249" s="41"/>
      <c r="F249" s="219" t="s">
        <v>420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129</v>
      </c>
      <c r="AU249" s="18" t="s">
        <v>86</v>
      </c>
    </row>
    <row r="250" s="13" customFormat="1">
      <c r="A250" s="13"/>
      <c r="B250" s="223"/>
      <c r="C250" s="224"/>
      <c r="D250" s="225" t="s">
        <v>131</v>
      </c>
      <c r="E250" s="226" t="s">
        <v>19</v>
      </c>
      <c r="F250" s="227" t="s">
        <v>421</v>
      </c>
      <c r="G250" s="224"/>
      <c r="H250" s="228">
        <v>30.850000000000001</v>
      </c>
      <c r="I250" s="229"/>
      <c r="J250" s="224"/>
      <c r="K250" s="224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131</v>
      </c>
      <c r="AU250" s="234" t="s">
        <v>86</v>
      </c>
      <c r="AV250" s="13" t="s">
        <v>86</v>
      </c>
      <c r="AW250" s="13" t="s">
        <v>36</v>
      </c>
      <c r="AX250" s="13" t="s">
        <v>76</v>
      </c>
      <c r="AY250" s="234" t="s">
        <v>120</v>
      </c>
    </row>
    <row r="251" s="2" customFormat="1" ht="16.5" customHeight="1">
      <c r="A251" s="39"/>
      <c r="B251" s="40"/>
      <c r="C251" s="205" t="s">
        <v>422</v>
      </c>
      <c r="D251" s="205" t="s">
        <v>122</v>
      </c>
      <c r="E251" s="206" t="s">
        <v>423</v>
      </c>
      <c r="F251" s="207" t="s">
        <v>424</v>
      </c>
      <c r="G251" s="208" t="s">
        <v>179</v>
      </c>
      <c r="H251" s="209">
        <v>9.4000000000000004</v>
      </c>
      <c r="I251" s="210"/>
      <c r="J251" s="211">
        <f>ROUND(I251*H251,2)</f>
        <v>0</v>
      </c>
      <c r="K251" s="207" t="s">
        <v>126</v>
      </c>
      <c r="L251" s="45"/>
      <c r="M251" s="212" t="s">
        <v>19</v>
      </c>
      <c r="N251" s="213" t="s">
        <v>47</v>
      </c>
      <c r="O251" s="85"/>
      <c r="P251" s="214">
        <f>O251*H251</f>
        <v>0</v>
      </c>
      <c r="Q251" s="214">
        <v>2.0000000000000002E-05</v>
      </c>
      <c r="R251" s="214">
        <f>Q251*H251</f>
        <v>0.00018800000000000002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127</v>
      </c>
      <c r="AT251" s="216" t="s">
        <v>122</v>
      </c>
      <c r="AU251" s="216" t="s">
        <v>86</v>
      </c>
      <c r="AY251" s="18" t="s">
        <v>120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84</v>
      </c>
      <c r="BK251" s="217">
        <f>ROUND(I251*H251,2)</f>
        <v>0</v>
      </c>
      <c r="BL251" s="18" t="s">
        <v>127</v>
      </c>
      <c r="BM251" s="216" t="s">
        <v>425</v>
      </c>
    </row>
    <row r="252" s="2" customFormat="1">
      <c r="A252" s="39"/>
      <c r="B252" s="40"/>
      <c r="C252" s="41"/>
      <c r="D252" s="218" t="s">
        <v>129</v>
      </c>
      <c r="E252" s="41"/>
      <c r="F252" s="219" t="s">
        <v>426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129</v>
      </c>
      <c r="AU252" s="18" t="s">
        <v>86</v>
      </c>
    </row>
    <row r="253" s="13" customFormat="1">
      <c r="A253" s="13"/>
      <c r="B253" s="223"/>
      <c r="C253" s="224"/>
      <c r="D253" s="225" t="s">
        <v>131</v>
      </c>
      <c r="E253" s="226" t="s">
        <v>19</v>
      </c>
      <c r="F253" s="227" t="s">
        <v>427</v>
      </c>
      <c r="G253" s="224"/>
      <c r="H253" s="228">
        <v>1.1000000000000001</v>
      </c>
      <c r="I253" s="229"/>
      <c r="J253" s="224"/>
      <c r="K253" s="224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131</v>
      </c>
      <c r="AU253" s="234" t="s">
        <v>86</v>
      </c>
      <c r="AV253" s="13" t="s">
        <v>86</v>
      </c>
      <c r="AW253" s="13" t="s">
        <v>36</v>
      </c>
      <c r="AX253" s="13" t="s">
        <v>76</v>
      </c>
      <c r="AY253" s="234" t="s">
        <v>120</v>
      </c>
    </row>
    <row r="254" s="13" customFormat="1">
      <c r="A254" s="13"/>
      <c r="B254" s="223"/>
      <c r="C254" s="224"/>
      <c r="D254" s="225" t="s">
        <v>131</v>
      </c>
      <c r="E254" s="226" t="s">
        <v>19</v>
      </c>
      <c r="F254" s="227" t="s">
        <v>428</v>
      </c>
      <c r="G254" s="224"/>
      <c r="H254" s="228">
        <v>8.3000000000000007</v>
      </c>
      <c r="I254" s="229"/>
      <c r="J254" s="224"/>
      <c r="K254" s="224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131</v>
      </c>
      <c r="AU254" s="234" t="s">
        <v>86</v>
      </c>
      <c r="AV254" s="13" t="s">
        <v>86</v>
      </c>
      <c r="AW254" s="13" t="s">
        <v>36</v>
      </c>
      <c r="AX254" s="13" t="s">
        <v>76</v>
      </c>
      <c r="AY254" s="234" t="s">
        <v>120</v>
      </c>
    </row>
    <row r="255" s="2" customFormat="1" ht="33" customHeight="1">
      <c r="A255" s="39"/>
      <c r="B255" s="40"/>
      <c r="C255" s="205" t="s">
        <v>429</v>
      </c>
      <c r="D255" s="205" t="s">
        <v>122</v>
      </c>
      <c r="E255" s="206" t="s">
        <v>430</v>
      </c>
      <c r="F255" s="207" t="s">
        <v>431</v>
      </c>
      <c r="G255" s="208" t="s">
        <v>179</v>
      </c>
      <c r="H255" s="209">
        <v>10.9</v>
      </c>
      <c r="I255" s="210"/>
      <c r="J255" s="211">
        <f>ROUND(I255*H255,2)</f>
        <v>0</v>
      </c>
      <c r="K255" s="207" t="s">
        <v>126</v>
      </c>
      <c r="L255" s="45"/>
      <c r="M255" s="212" t="s">
        <v>19</v>
      </c>
      <c r="N255" s="213" t="s">
        <v>47</v>
      </c>
      <c r="O255" s="85"/>
      <c r="P255" s="214">
        <f>O255*H255</f>
        <v>0</v>
      </c>
      <c r="Q255" s="214">
        <v>0.11808</v>
      </c>
      <c r="R255" s="214">
        <f>Q255*H255</f>
        <v>1.287072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127</v>
      </c>
      <c r="AT255" s="216" t="s">
        <v>122</v>
      </c>
      <c r="AU255" s="216" t="s">
        <v>86</v>
      </c>
      <c r="AY255" s="18" t="s">
        <v>120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84</v>
      </c>
      <c r="BK255" s="217">
        <f>ROUND(I255*H255,2)</f>
        <v>0</v>
      </c>
      <c r="BL255" s="18" t="s">
        <v>127</v>
      </c>
      <c r="BM255" s="216" t="s">
        <v>432</v>
      </c>
    </row>
    <row r="256" s="2" customFormat="1">
      <c r="A256" s="39"/>
      <c r="B256" s="40"/>
      <c r="C256" s="41"/>
      <c r="D256" s="218" t="s">
        <v>129</v>
      </c>
      <c r="E256" s="41"/>
      <c r="F256" s="219" t="s">
        <v>433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129</v>
      </c>
      <c r="AU256" s="18" t="s">
        <v>86</v>
      </c>
    </row>
    <row r="257" s="2" customFormat="1" ht="16.5" customHeight="1">
      <c r="A257" s="39"/>
      <c r="B257" s="40"/>
      <c r="C257" s="245" t="s">
        <v>434</v>
      </c>
      <c r="D257" s="245" t="s">
        <v>260</v>
      </c>
      <c r="E257" s="246" t="s">
        <v>435</v>
      </c>
      <c r="F257" s="247" t="s">
        <v>436</v>
      </c>
      <c r="G257" s="248" t="s">
        <v>179</v>
      </c>
      <c r="H257" s="249">
        <v>10.9</v>
      </c>
      <c r="I257" s="250"/>
      <c r="J257" s="251">
        <f>ROUND(I257*H257,2)</f>
        <v>0</v>
      </c>
      <c r="K257" s="247" t="s">
        <v>126</v>
      </c>
      <c r="L257" s="252"/>
      <c r="M257" s="253" t="s">
        <v>19</v>
      </c>
      <c r="N257" s="254" t="s">
        <v>47</v>
      </c>
      <c r="O257" s="85"/>
      <c r="P257" s="214">
        <f>O257*H257</f>
        <v>0</v>
      </c>
      <c r="Q257" s="214">
        <v>0.12</v>
      </c>
      <c r="R257" s="214">
        <f>Q257*H257</f>
        <v>1.3080000000000001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176</v>
      </c>
      <c r="AT257" s="216" t="s">
        <v>260</v>
      </c>
      <c r="AU257" s="216" t="s">
        <v>86</v>
      </c>
      <c r="AY257" s="18" t="s">
        <v>120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84</v>
      </c>
      <c r="BK257" s="217">
        <f>ROUND(I257*H257,2)</f>
        <v>0</v>
      </c>
      <c r="BL257" s="18" t="s">
        <v>127</v>
      </c>
      <c r="BM257" s="216" t="s">
        <v>437</v>
      </c>
    </row>
    <row r="258" s="2" customFormat="1" ht="16.5" customHeight="1">
      <c r="A258" s="39"/>
      <c r="B258" s="40"/>
      <c r="C258" s="205" t="s">
        <v>438</v>
      </c>
      <c r="D258" s="205" t="s">
        <v>122</v>
      </c>
      <c r="E258" s="206" t="s">
        <v>439</v>
      </c>
      <c r="F258" s="207" t="s">
        <v>440</v>
      </c>
      <c r="G258" s="208" t="s">
        <v>179</v>
      </c>
      <c r="H258" s="209">
        <v>18.5</v>
      </c>
      <c r="I258" s="210"/>
      <c r="J258" s="211">
        <f>ROUND(I258*H258,2)</f>
        <v>0</v>
      </c>
      <c r="K258" s="207" t="s">
        <v>126</v>
      </c>
      <c r="L258" s="45"/>
      <c r="M258" s="212" t="s">
        <v>19</v>
      </c>
      <c r="N258" s="213" t="s">
        <v>47</v>
      </c>
      <c r="O258" s="85"/>
      <c r="P258" s="214">
        <f>O258*H258</f>
        <v>0</v>
      </c>
      <c r="Q258" s="214">
        <v>0.43819000000000002</v>
      </c>
      <c r="R258" s="214">
        <f>Q258*H258</f>
        <v>8.1065149999999999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127</v>
      </c>
      <c r="AT258" s="216" t="s">
        <v>122</v>
      </c>
      <c r="AU258" s="216" t="s">
        <v>86</v>
      </c>
      <c r="AY258" s="18" t="s">
        <v>120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84</v>
      </c>
      <c r="BK258" s="217">
        <f>ROUND(I258*H258,2)</f>
        <v>0</v>
      </c>
      <c r="BL258" s="18" t="s">
        <v>127</v>
      </c>
      <c r="BM258" s="216" t="s">
        <v>441</v>
      </c>
    </row>
    <row r="259" s="2" customFormat="1">
      <c r="A259" s="39"/>
      <c r="B259" s="40"/>
      <c r="C259" s="41"/>
      <c r="D259" s="218" t="s">
        <v>129</v>
      </c>
      <c r="E259" s="41"/>
      <c r="F259" s="219" t="s">
        <v>442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129</v>
      </c>
      <c r="AU259" s="18" t="s">
        <v>86</v>
      </c>
    </row>
    <row r="260" s="13" customFormat="1">
      <c r="A260" s="13"/>
      <c r="B260" s="223"/>
      <c r="C260" s="224"/>
      <c r="D260" s="225" t="s">
        <v>131</v>
      </c>
      <c r="E260" s="226" t="s">
        <v>19</v>
      </c>
      <c r="F260" s="227" t="s">
        <v>443</v>
      </c>
      <c r="G260" s="224"/>
      <c r="H260" s="228">
        <v>18.5</v>
      </c>
      <c r="I260" s="229"/>
      <c r="J260" s="224"/>
      <c r="K260" s="224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131</v>
      </c>
      <c r="AU260" s="234" t="s">
        <v>86</v>
      </c>
      <c r="AV260" s="13" t="s">
        <v>86</v>
      </c>
      <c r="AW260" s="13" t="s">
        <v>36</v>
      </c>
      <c r="AX260" s="13" t="s">
        <v>76</v>
      </c>
      <c r="AY260" s="234" t="s">
        <v>120</v>
      </c>
    </row>
    <row r="261" s="2" customFormat="1" ht="16.5" customHeight="1">
      <c r="A261" s="39"/>
      <c r="B261" s="40"/>
      <c r="C261" s="245" t="s">
        <v>444</v>
      </c>
      <c r="D261" s="245" t="s">
        <v>260</v>
      </c>
      <c r="E261" s="246" t="s">
        <v>445</v>
      </c>
      <c r="F261" s="247" t="s">
        <v>446</v>
      </c>
      <c r="G261" s="248" t="s">
        <v>179</v>
      </c>
      <c r="H261" s="249">
        <v>18.5</v>
      </c>
      <c r="I261" s="250"/>
      <c r="J261" s="251">
        <f>ROUND(I261*H261,2)</f>
        <v>0</v>
      </c>
      <c r="K261" s="247" t="s">
        <v>19</v>
      </c>
      <c r="L261" s="252"/>
      <c r="M261" s="253" t="s">
        <v>19</v>
      </c>
      <c r="N261" s="254" t="s">
        <v>47</v>
      </c>
      <c r="O261" s="85"/>
      <c r="P261" s="214">
        <f>O261*H261</f>
        <v>0</v>
      </c>
      <c r="Q261" s="214">
        <v>0.069500000000000006</v>
      </c>
      <c r="R261" s="214">
        <f>Q261*H261</f>
        <v>1.2857500000000002</v>
      </c>
      <c r="S261" s="214">
        <v>0</v>
      </c>
      <c r="T261" s="21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176</v>
      </c>
      <c r="AT261" s="216" t="s">
        <v>260</v>
      </c>
      <c r="AU261" s="216" t="s">
        <v>86</v>
      </c>
      <c r="AY261" s="18" t="s">
        <v>120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84</v>
      </c>
      <c r="BK261" s="217">
        <f>ROUND(I261*H261,2)</f>
        <v>0</v>
      </c>
      <c r="BL261" s="18" t="s">
        <v>127</v>
      </c>
      <c r="BM261" s="216" t="s">
        <v>447</v>
      </c>
    </row>
    <row r="262" s="2" customFormat="1" ht="33" customHeight="1">
      <c r="A262" s="39"/>
      <c r="B262" s="40"/>
      <c r="C262" s="205" t="s">
        <v>448</v>
      </c>
      <c r="D262" s="205" t="s">
        <v>122</v>
      </c>
      <c r="E262" s="206" t="s">
        <v>449</v>
      </c>
      <c r="F262" s="207" t="s">
        <v>450</v>
      </c>
      <c r="G262" s="208" t="s">
        <v>179</v>
      </c>
      <c r="H262" s="209">
        <v>7.2999999999999998</v>
      </c>
      <c r="I262" s="210"/>
      <c r="J262" s="211">
        <f>ROUND(I262*H262,2)</f>
        <v>0</v>
      </c>
      <c r="K262" s="207" t="s">
        <v>126</v>
      </c>
      <c r="L262" s="45"/>
      <c r="M262" s="212" t="s">
        <v>19</v>
      </c>
      <c r="N262" s="213" t="s">
        <v>47</v>
      </c>
      <c r="O262" s="85"/>
      <c r="P262" s="214">
        <f>O262*H262</f>
        <v>0</v>
      </c>
      <c r="Q262" s="214">
        <v>0</v>
      </c>
      <c r="R262" s="214">
        <f>Q262*H262</f>
        <v>0</v>
      </c>
      <c r="S262" s="214">
        <v>0.25</v>
      </c>
      <c r="T262" s="215">
        <f>S262*H262</f>
        <v>1.825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6" t="s">
        <v>127</v>
      </c>
      <c r="AT262" s="216" t="s">
        <v>122</v>
      </c>
      <c r="AU262" s="216" t="s">
        <v>86</v>
      </c>
      <c r="AY262" s="18" t="s">
        <v>120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8" t="s">
        <v>84</v>
      </c>
      <c r="BK262" s="217">
        <f>ROUND(I262*H262,2)</f>
        <v>0</v>
      </c>
      <c r="BL262" s="18" t="s">
        <v>127</v>
      </c>
      <c r="BM262" s="216" t="s">
        <v>451</v>
      </c>
    </row>
    <row r="263" s="2" customFormat="1">
      <c r="A263" s="39"/>
      <c r="B263" s="40"/>
      <c r="C263" s="41"/>
      <c r="D263" s="218" t="s">
        <v>129</v>
      </c>
      <c r="E263" s="41"/>
      <c r="F263" s="219" t="s">
        <v>452</v>
      </c>
      <c r="G263" s="41"/>
      <c r="H263" s="41"/>
      <c r="I263" s="220"/>
      <c r="J263" s="41"/>
      <c r="K263" s="41"/>
      <c r="L263" s="45"/>
      <c r="M263" s="221"/>
      <c r="N263" s="222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129</v>
      </c>
      <c r="AU263" s="18" t="s">
        <v>86</v>
      </c>
    </row>
    <row r="264" s="13" customFormat="1">
      <c r="A264" s="13"/>
      <c r="B264" s="223"/>
      <c r="C264" s="224"/>
      <c r="D264" s="225" t="s">
        <v>131</v>
      </c>
      <c r="E264" s="226" t="s">
        <v>19</v>
      </c>
      <c r="F264" s="227" t="s">
        <v>453</v>
      </c>
      <c r="G264" s="224"/>
      <c r="H264" s="228">
        <v>7.2999999999999998</v>
      </c>
      <c r="I264" s="229"/>
      <c r="J264" s="224"/>
      <c r="K264" s="224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131</v>
      </c>
      <c r="AU264" s="234" t="s">
        <v>86</v>
      </c>
      <c r="AV264" s="13" t="s">
        <v>86</v>
      </c>
      <c r="AW264" s="13" t="s">
        <v>36</v>
      </c>
      <c r="AX264" s="13" t="s">
        <v>76</v>
      </c>
      <c r="AY264" s="234" t="s">
        <v>120</v>
      </c>
    </row>
    <row r="265" s="12" customFormat="1" ht="22.8" customHeight="1">
      <c r="A265" s="12"/>
      <c r="B265" s="189"/>
      <c r="C265" s="190"/>
      <c r="D265" s="191" t="s">
        <v>75</v>
      </c>
      <c r="E265" s="203" t="s">
        <v>454</v>
      </c>
      <c r="F265" s="203" t="s">
        <v>455</v>
      </c>
      <c r="G265" s="190"/>
      <c r="H265" s="190"/>
      <c r="I265" s="193"/>
      <c r="J265" s="204">
        <f>BK265</f>
        <v>0</v>
      </c>
      <c r="K265" s="190"/>
      <c r="L265" s="195"/>
      <c r="M265" s="196"/>
      <c r="N265" s="197"/>
      <c r="O265" s="197"/>
      <c r="P265" s="198">
        <f>SUM(P266:P286)</f>
        <v>0</v>
      </c>
      <c r="Q265" s="197"/>
      <c r="R265" s="198">
        <f>SUM(R266:R286)</f>
        <v>0</v>
      </c>
      <c r="S265" s="197"/>
      <c r="T265" s="199">
        <f>SUM(T266:T286)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00" t="s">
        <v>84</v>
      </c>
      <c r="AT265" s="201" t="s">
        <v>75</v>
      </c>
      <c r="AU265" s="201" t="s">
        <v>84</v>
      </c>
      <c r="AY265" s="200" t="s">
        <v>120</v>
      </c>
      <c r="BK265" s="202">
        <f>SUM(BK266:BK286)</f>
        <v>0</v>
      </c>
    </row>
    <row r="266" s="2" customFormat="1" ht="24.15" customHeight="1">
      <c r="A266" s="39"/>
      <c r="B266" s="40"/>
      <c r="C266" s="205" t="s">
        <v>456</v>
      </c>
      <c r="D266" s="205" t="s">
        <v>122</v>
      </c>
      <c r="E266" s="206" t="s">
        <v>457</v>
      </c>
      <c r="F266" s="207" t="s">
        <v>458</v>
      </c>
      <c r="G266" s="208" t="s">
        <v>232</v>
      </c>
      <c r="H266" s="209">
        <v>504.77999999999997</v>
      </c>
      <c r="I266" s="210"/>
      <c r="J266" s="211">
        <f>ROUND(I266*H266,2)</f>
        <v>0</v>
      </c>
      <c r="K266" s="207" t="s">
        <v>126</v>
      </c>
      <c r="L266" s="45"/>
      <c r="M266" s="212" t="s">
        <v>19</v>
      </c>
      <c r="N266" s="213" t="s">
        <v>47</v>
      </c>
      <c r="O266" s="85"/>
      <c r="P266" s="214">
        <f>O266*H266</f>
        <v>0</v>
      </c>
      <c r="Q266" s="214">
        <v>0</v>
      </c>
      <c r="R266" s="214">
        <f>Q266*H266</f>
        <v>0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127</v>
      </c>
      <c r="AT266" s="216" t="s">
        <v>122</v>
      </c>
      <c r="AU266" s="216" t="s">
        <v>86</v>
      </c>
      <c r="AY266" s="18" t="s">
        <v>120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84</v>
      </c>
      <c r="BK266" s="217">
        <f>ROUND(I266*H266,2)</f>
        <v>0</v>
      </c>
      <c r="BL266" s="18" t="s">
        <v>127</v>
      </c>
      <c r="BM266" s="216" t="s">
        <v>459</v>
      </c>
    </row>
    <row r="267" s="2" customFormat="1">
      <c r="A267" s="39"/>
      <c r="B267" s="40"/>
      <c r="C267" s="41"/>
      <c r="D267" s="218" t="s">
        <v>129</v>
      </c>
      <c r="E267" s="41"/>
      <c r="F267" s="219" t="s">
        <v>460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129</v>
      </c>
      <c r="AU267" s="18" t="s">
        <v>86</v>
      </c>
    </row>
    <row r="268" s="13" customFormat="1">
      <c r="A268" s="13"/>
      <c r="B268" s="223"/>
      <c r="C268" s="224"/>
      <c r="D268" s="225" t="s">
        <v>131</v>
      </c>
      <c r="E268" s="226" t="s">
        <v>19</v>
      </c>
      <c r="F268" s="227" t="s">
        <v>461</v>
      </c>
      <c r="G268" s="224"/>
      <c r="H268" s="228">
        <v>506.82999999999998</v>
      </c>
      <c r="I268" s="229"/>
      <c r="J268" s="224"/>
      <c r="K268" s="224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131</v>
      </c>
      <c r="AU268" s="234" t="s">
        <v>86</v>
      </c>
      <c r="AV268" s="13" t="s">
        <v>86</v>
      </c>
      <c r="AW268" s="13" t="s">
        <v>36</v>
      </c>
      <c r="AX268" s="13" t="s">
        <v>76</v>
      </c>
      <c r="AY268" s="234" t="s">
        <v>120</v>
      </c>
    </row>
    <row r="269" s="13" customFormat="1">
      <c r="A269" s="13"/>
      <c r="B269" s="223"/>
      <c r="C269" s="224"/>
      <c r="D269" s="225" t="s">
        <v>131</v>
      </c>
      <c r="E269" s="226" t="s">
        <v>19</v>
      </c>
      <c r="F269" s="227" t="s">
        <v>462</v>
      </c>
      <c r="G269" s="224"/>
      <c r="H269" s="228">
        <v>-2.0499999999999998</v>
      </c>
      <c r="I269" s="229"/>
      <c r="J269" s="224"/>
      <c r="K269" s="224"/>
      <c r="L269" s="230"/>
      <c r="M269" s="231"/>
      <c r="N269" s="232"/>
      <c r="O269" s="232"/>
      <c r="P269" s="232"/>
      <c r="Q269" s="232"/>
      <c r="R269" s="232"/>
      <c r="S269" s="232"/>
      <c r="T269" s="23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4" t="s">
        <v>131</v>
      </c>
      <c r="AU269" s="234" t="s">
        <v>86</v>
      </c>
      <c r="AV269" s="13" t="s">
        <v>86</v>
      </c>
      <c r="AW269" s="13" t="s">
        <v>36</v>
      </c>
      <c r="AX269" s="13" t="s">
        <v>76</v>
      </c>
      <c r="AY269" s="234" t="s">
        <v>120</v>
      </c>
    </row>
    <row r="270" s="2" customFormat="1" ht="24.15" customHeight="1">
      <c r="A270" s="39"/>
      <c r="B270" s="40"/>
      <c r="C270" s="205" t="s">
        <v>463</v>
      </c>
      <c r="D270" s="205" t="s">
        <v>122</v>
      </c>
      <c r="E270" s="206" t="s">
        <v>464</v>
      </c>
      <c r="F270" s="207" t="s">
        <v>465</v>
      </c>
      <c r="G270" s="208" t="s">
        <v>232</v>
      </c>
      <c r="H270" s="209">
        <v>4543.0200000000004</v>
      </c>
      <c r="I270" s="210"/>
      <c r="J270" s="211">
        <f>ROUND(I270*H270,2)</f>
        <v>0</v>
      </c>
      <c r="K270" s="207" t="s">
        <v>126</v>
      </c>
      <c r="L270" s="45"/>
      <c r="M270" s="212" t="s">
        <v>19</v>
      </c>
      <c r="N270" s="213" t="s">
        <v>47</v>
      </c>
      <c r="O270" s="85"/>
      <c r="P270" s="214">
        <f>O270*H270</f>
        <v>0</v>
      </c>
      <c r="Q270" s="214">
        <v>0</v>
      </c>
      <c r="R270" s="214">
        <f>Q270*H270</f>
        <v>0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127</v>
      </c>
      <c r="AT270" s="216" t="s">
        <v>122</v>
      </c>
      <c r="AU270" s="216" t="s">
        <v>86</v>
      </c>
      <c r="AY270" s="18" t="s">
        <v>120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84</v>
      </c>
      <c r="BK270" s="217">
        <f>ROUND(I270*H270,2)</f>
        <v>0</v>
      </c>
      <c r="BL270" s="18" t="s">
        <v>127</v>
      </c>
      <c r="BM270" s="216" t="s">
        <v>466</v>
      </c>
    </row>
    <row r="271" s="2" customFormat="1">
      <c r="A271" s="39"/>
      <c r="B271" s="40"/>
      <c r="C271" s="41"/>
      <c r="D271" s="218" t="s">
        <v>129</v>
      </c>
      <c r="E271" s="41"/>
      <c r="F271" s="219" t="s">
        <v>467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129</v>
      </c>
      <c r="AU271" s="18" t="s">
        <v>86</v>
      </c>
    </row>
    <row r="272" s="13" customFormat="1">
      <c r="A272" s="13"/>
      <c r="B272" s="223"/>
      <c r="C272" s="224"/>
      <c r="D272" s="225" t="s">
        <v>131</v>
      </c>
      <c r="E272" s="226" t="s">
        <v>19</v>
      </c>
      <c r="F272" s="227" t="s">
        <v>468</v>
      </c>
      <c r="G272" s="224"/>
      <c r="H272" s="228">
        <v>504.77999999999997</v>
      </c>
      <c r="I272" s="229"/>
      <c r="J272" s="224"/>
      <c r="K272" s="224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131</v>
      </c>
      <c r="AU272" s="234" t="s">
        <v>86</v>
      </c>
      <c r="AV272" s="13" t="s">
        <v>86</v>
      </c>
      <c r="AW272" s="13" t="s">
        <v>36</v>
      </c>
      <c r="AX272" s="13" t="s">
        <v>76</v>
      </c>
      <c r="AY272" s="234" t="s">
        <v>120</v>
      </c>
    </row>
    <row r="273" s="13" customFormat="1">
      <c r="A273" s="13"/>
      <c r="B273" s="223"/>
      <c r="C273" s="224"/>
      <c r="D273" s="225" t="s">
        <v>131</v>
      </c>
      <c r="E273" s="224"/>
      <c r="F273" s="227" t="s">
        <v>469</v>
      </c>
      <c r="G273" s="224"/>
      <c r="H273" s="228">
        <v>4543.0200000000004</v>
      </c>
      <c r="I273" s="229"/>
      <c r="J273" s="224"/>
      <c r="K273" s="224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131</v>
      </c>
      <c r="AU273" s="234" t="s">
        <v>86</v>
      </c>
      <c r="AV273" s="13" t="s">
        <v>86</v>
      </c>
      <c r="AW273" s="13" t="s">
        <v>4</v>
      </c>
      <c r="AX273" s="13" t="s">
        <v>84</v>
      </c>
      <c r="AY273" s="234" t="s">
        <v>120</v>
      </c>
    </row>
    <row r="274" s="2" customFormat="1" ht="24.15" customHeight="1">
      <c r="A274" s="39"/>
      <c r="B274" s="40"/>
      <c r="C274" s="205" t="s">
        <v>470</v>
      </c>
      <c r="D274" s="205" t="s">
        <v>122</v>
      </c>
      <c r="E274" s="206" t="s">
        <v>471</v>
      </c>
      <c r="F274" s="207" t="s">
        <v>472</v>
      </c>
      <c r="G274" s="208" t="s">
        <v>232</v>
      </c>
      <c r="H274" s="209">
        <v>18.161000000000001</v>
      </c>
      <c r="I274" s="210"/>
      <c r="J274" s="211">
        <f>ROUND(I274*H274,2)</f>
        <v>0</v>
      </c>
      <c r="K274" s="207" t="s">
        <v>126</v>
      </c>
      <c r="L274" s="45"/>
      <c r="M274" s="212" t="s">
        <v>19</v>
      </c>
      <c r="N274" s="213" t="s">
        <v>47</v>
      </c>
      <c r="O274" s="85"/>
      <c r="P274" s="214">
        <f>O274*H274</f>
        <v>0</v>
      </c>
      <c r="Q274" s="214">
        <v>0</v>
      </c>
      <c r="R274" s="214">
        <f>Q274*H274</f>
        <v>0</v>
      </c>
      <c r="S274" s="214">
        <v>0</v>
      </c>
      <c r="T274" s="21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127</v>
      </c>
      <c r="AT274" s="216" t="s">
        <v>122</v>
      </c>
      <c r="AU274" s="216" t="s">
        <v>86</v>
      </c>
      <c r="AY274" s="18" t="s">
        <v>120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84</v>
      </c>
      <c r="BK274" s="217">
        <f>ROUND(I274*H274,2)</f>
        <v>0</v>
      </c>
      <c r="BL274" s="18" t="s">
        <v>127</v>
      </c>
      <c r="BM274" s="216" t="s">
        <v>473</v>
      </c>
    </row>
    <row r="275" s="2" customFormat="1">
      <c r="A275" s="39"/>
      <c r="B275" s="40"/>
      <c r="C275" s="41"/>
      <c r="D275" s="218" t="s">
        <v>129</v>
      </c>
      <c r="E275" s="41"/>
      <c r="F275" s="219" t="s">
        <v>474</v>
      </c>
      <c r="G275" s="41"/>
      <c r="H275" s="41"/>
      <c r="I275" s="220"/>
      <c r="J275" s="41"/>
      <c r="K275" s="41"/>
      <c r="L275" s="45"/>
      <c r="M275" s="221"/>
      <c r="N275" s="222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129</v>
      </c>
      <c r="AU275" s="18" t="s">
        <v>86</v>
      </c>
    </row>
    <row r="276" s="13" customFormat="1">
      <c r="A276" s="13"/>
      <c r="B276" s="223"/>
      <c r="C276" s="224"/>
      <c r="D276" s="225" t="s">
        <v>131</v>
      </c>
      <c r="E276" s="226" t="s">
        <v>19</v>
      </c>
      <c r="F276" s="227" t="s">
        <v>475</v>
      </c>
      <c r="G276" s="224"/>
      <c r="H276" s="228">
        <v>18.161000000000001</v>
      </c>
      <c r="I276" s="229"/>
      <c r="J276" s="224"/>
      <c r="K276" s="224"/>
      <c r="L276" s="230"/>
      <c r="M276" s="231"/>
      <c r="N276" s="232"/>
      <c r="O276" s="232"/>
      <c r="P276" s="232"/>
      <c r="Q276" s="232"/>
      <c r="R276" s="232"/>
      <c r="S276" s="232"/>
      <c r="T276" s="23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4" t="s">
        <v>131</v>
      </c>
      <c r="AU276" s="234" t="s">
        <v>86</v>
      </c>
      <c r="AV276" s="13" t="s">
        <v>86</v>
      </c>
      <c r="AW276" s="13" t="s">
        <v>36</v>
      </c>
      <c r="AX276" s="13" t="s">
        <v>76</v>
      </c>
      <c r="AY276" s="234" t="s">
        <v>120</v>
      </c>
    </row>
    <row r="277" s="2" customFormat="1" ht="24.15" customHeight="1">
      <c r="A277" s="39"/>
      <c r="B277" s="40"/>
      <c r="C277" s="205" t="s">
        <v>476</v>
      </c>
      <c r="D277" s="205" t="s">
        <v>122</v>
      </c>
      <c r="E277" s="206" t="s">
        <v>477</v>
      </c>
      <c r="F277" s="207" t="s">
        <v>231</v>
      </c>
      <c r="G277" s="208" t="s">
        <v>232</v>
      </c>
      <c r="H277" s="209">
        <v>97.739000000000004</v>
      </c>
      <c r="I277" s="210"/>
      <c r="J277" s="211">
        <f>ROUND(I277*H277,2)</f>
        <v>0</v>
      </c>
      <c r="K277" s="207" t="s">
        <v>126</v>
      </c>
      <c r="L277" s="45"/>
      <c r="M277" s="212" t="s">
        <v>19</v>
      </c>
      <c r="N277" s="213" t="s">
        <v>47</v>
      </c>
      <c r="O277" s="85"/>
      <c r="P277" s="214">
        <f>O277*H277</f>
        <v>0</v>
      </c>
      <c r="Q277" s="214">
        <v>0</v>
      </c>
      <c r="R277" s="214">
        <f>Q277*H277</f>
        <v>0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127</v>
      </c>
      <c r="AT277" s="216" t="s">
        <v>122</v>
      </c>
      <c r="AU277" s="216" t="s">
        <v>86</v>
      </c>
      <c r="AY277" s="18" t="s">
        <v>120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84</v>
      </c>
      <c r="BK277" s="217">
        <f>ROUND(I277*H277,2)</f>
        <v>0</v>
      </c>
      <c r="BL277" s="18" t="s">
        <v>127</v>
      </c>
      <c r="BM277" s="216" t="s">
        <v>478</v>
      </c>
    </row>
    <row r="278" s="2" customFormat="1">
      <c r="A278" s="39"/>
      <c r="B278" s="40"/>
      <c r="C278" s="41"/>
      <c r="D278" s="218" t="s">
        <v>129</v>
      </c>
      <c r="E278" s="41"/>
      <c r="F278" s="219" t="s">
        <v>479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129</v>
      </c>
      <c r="AU278" s="18" t="s">
        <v>86</v>
      </c>
    </row>
    <row r="279" s="13" customFormat="1">
      <c r="A279" s="13"/>
      <c r="B279" s="223"/>
      <c r="C279" s="224"/>
      <c r="D279" s="225" t="s">
        <v>131</v>
      </c>
      <c r="E279" s="226" t="s">
        <v>19</v>
      </c>
      <c r="F279" s="227" t="s">
        <v>480</v>
      </c>
      <c r="G279" s="224"/>
      <c r="H279" s="228">
        <v>97.739000000000004</v>
      </c>
      <c r="I279" s="229"/>
      <c r="J279" s="224"/>
      <c r="K279" s="224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131</v>
      </c>
      <c r="AU279" s="234" t="s">
        <v>86</v>
      </c>
      <c r="AV279" s="13" t="s">
        <v>86</v>
      </c>
      <c r="AW279" s="13" t="s">
        <v>36</v>
      </c>
      <c r="AX279" s="13" t="s">
        <v>76</v>
      </c>
      <c r="AY279" s="234" t="s">
        <v>120</v>
      </c>
    </row>
    <row r="280" s="2" customFormat="1" ht="24.15" customHeight="1">
      <c r="A280" s="39"/>
      <c r="B280" s="40"/>
      <c r="C280" s="205" t="s">
        <v>481</v>
      </c>
      <c r="D280" s="205" t="s">
        <v>122</v>
      </c>
      <c r="E280" s="206" t="s">
        <v>482</v>
      </c>
      <c r="F280" s="207" t="s">
        <v>483</v>
      </c>
      <c r="G280" s="208" t="s">
        <v>232</v>
      </c>
      <c r="H280" s="209">
        <v>385.584</v>
      </c>
      <c r="I280" s="210"/>
      <c r="J280" s="211">
        <f>ROUND(I280*H280,2)</f>
        <v>0</v>
      </c>
      <c r="K280" s="207" t="s">
        <v>126</v>
      </c>
      <c r="L280" s="45"/>
      <c r="M280" s="212" t="s">
        <v>19</v>
      </c>
      <c r="N280" s="213" t="s">
        <v>47</v>
      </c>
      <c r="O280" s="85"/>
      <c r="P280" s="214">
        <f>O280*H280</f>
        <v>0</v>
      </c>
      <c r="Q280" s="214">
        <v>0</v>
      </c>
      <c r="R280" s="214">
        <f>Q280*H280</f>
        <v>0</v>
      </c>
      <c r="S280" s="214">
        <v>0</v>
      </c>
      <c r="T280" s="215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6" t="s">
        <v>127</v>
      </c>
      <c r="AT280" s="216" t="s">
        <v>122</v>
      </c>
      <c r="AU280" s="216" t="s">
        <v>86</v>
      </c>
      <c r="AY280" s="18" t="s">
        <v>120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8" t="s">
        <v>84</v>
      </c>
      <c r="BK280" s="217">
        <f>ROUND(I280*H280,2)</f>
        <v>0</v>
      </c>
      <c r="BL280" s="18" t="s">
        <v>127</v>
      </c>
      <c r="BM280" s="216" t="s">
        <v>484</v>
      </c>
    </row>
    <row r="281" s="2" customFormat="1">
      <c r="A281" s="39"/>
      <c r="B281" s="40"/>
      <c r="C281" s="41"/>
      <c r="D281" s="218" t="s">
        <v>129</v>
      </c>
      <c r="E281" s="41"/>
      <c r="F281" s="219" t="s">
        <v>485</v>
      </c>
      <c r="G281" s="41"/>
      <c r="H281" s="41"/>
      <c r="I281" s="220"/>
      <c r="J281" s="41"/>
      <c r="K281" s="41"/>
      <c r="L281" s="45"/>
      <c r="M281" s="221"/>
      <c r="N281" s="222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129</v>
      </c>
      <c r="AU281" s="18" t="s">
        <v>86</v>
      </c>
    </row>
    <row r="282" s="13" customFormat="1">
      <c r="A282" s="13"/>
      <c r="B282" s="223"/>
      <c r="C282" s="224"/>
      <c r="D282" s="225" t="s">
        <v>131</v>
      </c>
      <c r="E282" s="226" t="s">
        <v>19</v>
      </c>
      <c r="F282" s="227" t="s">
        <v>486</v>
      </c>
      <c r="G282" s="224"/>
      <c r="H282" s="228">
        <v>385.584</v>
      </c>
      <c r="I282" s="229"/>
      <c r="J282" s="224"/>
      <c r="K282" s="224"/>
      <c r="L282" s="230"/>
      <c r="M282" s="231"/>
      <c r="N282" s="232"/>
      <c r="O282" s="232"/>
      <c r="P282" s="232"/>
      <c r="Q282" s="232"/>
      <c r="R282" s="232"/>
      <c r="S282" s="232"/>
      <c r="T282" s="23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4" t="s">
        <v>131</v>
      </c>
      <c r="AU282" s="234" t="s">
        <v>86</v>
      </c>
      <c r="AV282" s="13" t="s">
        <v>86</v>
      </c>
      <c r="AW282" s="13" t="s">
        <v>36</v>
      </c>
      <c r="AX282" s="13" t="s">
        <v>76</v>
      </c>
      <c r="AY282" s="234" t="s">
        <v>120</v>
      </c>
    </row>
    <row r="283" s="2" customFormat="1" ht="24.15" customHeight="1">
      <c r="A283" s="39"/>
      <c r="B283" s="40"/>
      <c r="C283" s="205" t="s">
        <v>487</v>
      </c>
      <c r="D283" s="205" t="s">
        <v>122</v>
      </c>
      <c r="E283" s="206" t="s">
        <v>488</v>
      </c>
      <c r="F283" s="207" t="s">
        <v>489</v>
      </c>
      <c r="G283" s="208" t="s">
        <v>232</v>
      </c>
      <c r="H283" s="209">
        <v>3.2970000000000002</v>
      </c>
      <c r="I283" s="210"/>
      <c r="J283" s="211">
        <f>ROUND(I283*H283,2)</f>
        <v>0</v>
      </c>
      <c r="K283" s="207" t="s">
        <v>126</v>
      </c>
      <c r="L283" s="45"/>
      <c r="M283" s="212" t="s">
        <v>19</v>
      </c>
      <c r="N283" s="213" t="s">
        <v>47</v>
      </c>
      <c r="O283" s="85"/>
      <c r="P283" s="214">
        <f>O283*H283</f>
        <v>0</v>
      </c>
      <c r="Q283" s="214">
        <v>0</v>
      </c>
      <c r="R283" s="214">
        <f>Q283*H283</f>
        <v>0</v>
      </c>
      <c r="S283" s="214">
        <v>0</v>
      </c>
      <c r="T283" s="21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6" t="s">
        <v>127</v>
      </c>
      <c r="AT283" s="216" t="s">
        <v>122</v>
      </c>
      <c r="AU283" s="216" t="s">
        <v>86</v>
      </c>
      <c r="AY283" s="18" t="s">
        <v>120</v>
      </c>
      <c r="BE283" s="217">
        <f>IF(N283="základní",J283,0)</f>
        <v>0</v>
      </c>
      <c r="BF283" s="217">
        <f>IF(N283="snížená",J283,0)</f>
        <v>0</v>
      </c>
      <c r="BG283" s="217">
        <f>IF(N283="zákl. přenesená",J283,0)</f>
        <v>0</v>
      </c>
      <c r="BH283" s="217">
        <f>IF(N283="sníž. přenesená",J283,0)</f>
        <v>0</v>
      </c>
      <c r="BI283" s="217">
        <f>IF(N283="nulová",J283,0)</f>
        <v>0</v>
      </c>
      <c r="BJ283" s="18" t="s">
        <v>84</v>
      </c>
      <c r="BK283" s="217">
        <f>ROUND(I283*H283,2)</f>
        <v>0</v>
      </c>
      <c r="BL283" s="18" t="s">
        <v>127</v>
      </c>
      <c r="BM283" s="216" t="s">
        <v>490</v>
      </c>
    </row>
    <row r="284" s="2" customFormat="1">
      <c r="A284" s="39"/>
      <c r="B284" s="40"/>
      <c r="C284" s="41"/>
      <c r="D284" s="218" t="s">
        <v>129</v>
      </c>
      <c r="E284" s="41"/>
      <c r="F284" s="219" t="s">
        <v>491</v>
      </c>
      <c r="G284" s="41"/>
      <c r="H284" s="41"/>
      <c r="I284" s="220"/>
      <c r="J284" s="41"/>
      <c r="K284" s="41"/>
      <c r="L284" s="45"/>
      <c r="M284" s="221"/>
      <c r="N284" s="222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129</v>
      </c>
      <c r="AU284" s="18" t="s">
        <v>86</v>
      </c>
    </row>
    <row r="285" s="14" customFormat="1">
      <c r="A285" s="14"/>
      <c r="B285" s="235"/>
      <c r="C285" s="236"/>
      <c r="D285" s="225" t="s">
        <v>131</v>
      </c>
      <c r="E285" s="237" t="s">
        <v>19</v>
      </c>
      <c r="F285" s="238" t="s">
        <v>492</v>
      </c>
      <c r="G285" s="236"/>
      <c r="H285" s="237" t="s">
        <v>19</v>
      </c>
      <c r="I285" s="239"/>
      <c r="J285" s="236"/>
      <c r="K285" s="236"/>
      <c r="L285" s="240"/>
      <c r="M285" s="241"/>
      <c r="N285" s="242"/>
      <c r="O285" s="242"/>
      <c r="P285" s="242"/>
      <c r="Q285" s="242"/>
      <c r="R285" s="242"/>
      <c r="S285" s="242"/>
      <c r="T285" s="24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4" t="s">
        <v>131</v>
      </c>
      <c r="AU285" s="244" t="s">
        <v>86</v>
      </c>
      <c r="AV285" s="14" t="s">
        <v>84</v>
      </c>
      <c r="AW285" s="14" t="s">
        <v>36</v>
      </c>
      <c r="AX285" s="14" t="s">
        <v>76</v>
      </c>
      <c r="AY285" s="244" t="s">
        <v>120</v>
      </c>
    </row>
    <row r="286" s="13" customFormat="1">
      <c r="A286" s="13"/>
      <c r="B286" s="223"/>
      <c r="C286" s="224"/>
      <c r="D286" s="225" t="s">
        <v>131</v>
      </c>
      <c r="E286" s="226" t="s">
        <v>19</v>
      </c>
      <c r="F286" s="227" t="s">
        <v>493</v>
      </c>
      <c r="G286" s="224"/>
      <c r="H286" s="228">
        <v>3.2970000000000002</v>
      </c>
      <c r="I286" s="229"/>
      <c r="J286" s="224"/>
      <c r="K286" s="224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131</v>
      </c>
      <c r="AU286" s="234" t="s">
        <v>86</v>
      </c>
      <c r="AV286" s="13" t="s">
        <v>86</v>
      </c>
      <c r="AW286" s="13" t="s">
        <v>36</v>
      </c>
      <c r="AX286" s="13" t="s">
        <v>76</v>
      </c>
      <c r="AY286" s="234" t="s">
        <v>120</v>
      </c>
    </row>
    <row r="287" s="12" customFormat="1" ht="22.8" customHeight="1">
      <c r="A287" s="12"/>
      <c r="B287" s="189"/>
      <c r="C287" s="190"/>
      <c r="D287" s="191" t="s">
        <v>75</v>
      </c>
      <c r="E287" s="203" t="s">
        <v>494</v>
      </c>
      <c r="F287" s="203" t="s">
        <v>495</v>
      </c>
      <c r="G287" s="190"/>
      <c r="H287" s="190"/>
      <c r="I287" s="193"/>
      <c r="J287" s="204">
        <f>BK287</f>
        <v>0</v>
      </c>
      <c r="K287" s="190"/>
      <c r="L287" s="195"/>
      <c r="M287" s="196"/>
      <c r="N287" s="197"/>
      <c r="O287" s="197"/>
      <c r="P287" s="198">
        <f>SUM(P288:P291)</f>
        <v>0</v>
      </c>
      <c r="Q287" s="197"/>
      <c r="R287" s="198">
        <f>SUM(R288:R291)</f>
        <v>0</v>
      </c>
      <c r="S287" s="197"/>
      <c r="T287" s="199">
        <f>SUM(T288:T291)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0" t="s">
        <v>84</v>
      </c>
      <c r="AT287" s="201" t="s">
        <v>75</v>
      </c>
      <c r="AU287" s="201" t="s">
        <v>84</v>
      </c>
      <c r="AY287" s="200" t="s">
        <v>120</v>
      </c>
      <c r="BK287" s="202">
        <f>SUM(BK288:BK291)</f>
        <v>0</v>
      </c>
    </row>
    <row r="288" s="2" customFormat="1" ht="24.15" customHeight="1">
      <c r="A288" s="39"/>
      <c r="B288" s="40"/>
      <c r="C288" s="205" t="s">
        <v>496</v>
      </c>
      <c r="D288" s="205" t="s">
        <v>122</v>
      </c>
      <c r="E288" s="206" t="s">
        <v>497</v>
      </c>
      <c r="F288" s="207" t="s">
        <v>498</v>
      </c>
      <c r="G288" s="208" t="s">
        <v>232</v>
      </c>
      <c r="H288" s="209">
        <v>638.81700000000001</v>
      </c>
      <c r="I288" s="210"/>
      <c r="J288" s="211">
        <f>ROUND(I288*H288,2)</f>
        <v>0</v>
      </c>
      <c r="K288" s="207" t="s">
        <v>126</v>
      </c>
      <c r="L288" s="45"/>
      <c r="M288" s="212" t="s">
        <v>19</v>
      </c>
      <c r="N288" s="213" t="s">
        <v>47</v>
      </c>
      <c r="O288" s="85"/>
      <c r="P288" s="214">
        <f>O288*H288</f>
        <v>0</v>
      </c>
      <c r="Q288" s="214">
        <v>0</v>
      </c>
      <c r="R288" s="214">
        <f>Q288*H288</f>
        <v>0</v>
      </c>
      <c r="S288" s="214">
        <v>0</v>
      </c>
      <c r="T288" s="215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127</v>
      </c>
      <c r="AT288" s="216" t="s">
        <v>122</v>
      </c>
      <c r="AU288" s="216" t="s">
        <v>86</v>
      </c>
      <c r="AY288" s="18" t="s">
        <v>120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84</v>
      </c>
      <c r="BK288" s="217">
        <f>ROUND(I288*H288,2)</f>
        <v>0</v>
      </c>
      <c r="BL288" s="18" t="s">
        <v>127</v>
      </c>
      <c r="BM288" s="216" t="s">
        <v>499</v>
      </c>
    </row>
    <row r="289" s="2" customFormat="1">
      <c r="A289" s="39"/>
      <c r="B289" s="40"/>
      <c r="C289" s="41"/>
      <c r="D289" s="218" t="s">
        <v>129</v>
      </c>
      <c r="E289" s="41"/>
      <c r="F289" s="219" t="s">
        <v>500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129</v>
      </c>
      <c r="AU289" s="18" t="s">
        <v>86</v>
      </c>
    </row>
    <row r="290" s="2" customFormat="1" ht="24.15" customHeight="1">
      <c r="A290" s="39"/>
      <c r="B290" s="40"/>
      <c r="C290" s="205" t="s">
        <v>501</v>
      </c>
      <c r="D290" s="205" t="s">
        <v>122</v>
      </c>
      <c r="E290" s="206" t="s">
        <v>502</v>
      </c>
      <c r="F290" s="207" t="s">
        <v>503</v>
      </c>
      <c r="G290" s="208" t="s">
        <v>232</v>
      </c>
      <c r="H290" s="209">
        <v>638.81700000000001</v>
      </c>
      <c r="I290" s="210"/>
      <c r="J290" s="211">
        <f>ROUND(I290*H290,2)</f>
        <v>0</v>
      </c>
      <c r="K290" s="207" t="s">
        <v>126</v>
      </c>
      <c r="L290" s="45"/>
      <c r="M290" s="212" t="s">
        <v>19</v>
      </c>
      <c r="N290" s="213" t="s">
        <v>47</v>
      </c>
      <c r="O290" s="85"/>
      <c r="P290" s="214">
        <f>O290*H290</f>
        <v>0</v>
      </c>
      <c r="Q290" s="214">
        <v>0</v>
      </c>
      <c r="R290" s="214">
        <f>Q290*H290</f>
        <v>0</v>
      </c>
      <c r="S290" s="214">
        <v>0</v>
      </c>
      <c r="T290" s="215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6" t="s">
        <v>127</v>
      </c>
      <c r="AT290" s="216" t="s">
        <v>122</v>
      </c>
      <c r="AU290" s="216" t="s">
        <v>86</v>
      </c>
      <c r="AY290" s="18" t="s">
        <v>120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8" t="s">
        <v>84</v>
      </c>
      <c r="BK290" s="217">
        <f>ROUND(I290*H290,2)</f>
        <v>0</v>
      </c>
      <c r="BL290" s="18" t="s">
        <v>127</v>
      </c>
      <c r="BM290" s="216" t="s">
        <v>504</v>
      </c>
    </row>
    <row r="291" s="2" customFormat="1">
      <c r="A291" s="39"/>
      <c r="B291" s="40"/>
      <c r="C291" s="41"/>
      <c r="D291" s="218" t="s">
        <v>129</v>
      </c>
      <c r="E291" s="41"/>
      <c r="F291" s="219" t="s">
        <v>505</v>
      </c>
      <c r="G291" s="41"/>
      <c r="H291" s="41"/>
      <c r="I291" s="220"/>
      <c r="J291" s="41"/>
      <c r="K291" s="41"/>
      <c r="L291" s="45"/>
      <c r="M291" s="256"/>
      <c r="N291" s="257"/>
      <c r="O291" s="258"/>
      <c r="P291" s="258"/>
      <c r="Q291" s="258"/>
      <c r="R291" s="258"/>
      <c r="S291" s="258"/>
      <c r="T291" s="25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129</v>
      </c>
      <c r="AU291" s="18" t="s">
        <v>86</v>
      </c>
    </row>
    <row r="292" s="2" customFormat="1" ht="6.96" customHeight="1">
      <c r="A292" s="39"/>
      <c r="B292" s="60"/>
      <c r="C292" s="61"/>
      <c r="D292" s="61"/>
      <c r="E292" s="61"/>
      <c r="F292" s="61"/>
      <c r="G292" s="61"/>
      <c r="H292" s="61"/>
      <c r="I292" s="61"/>
      <c r="J292" s="61"/>
      <c r="K292" s="61"/>
      <c r="L292" s="45"/>
      <c r="M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</row>
  </sheetData>
  <sheetProtection sheet="1" autoFilter="0" formatColumns="0" formatRows="0" objects="1" scenarios="1" spinCount="100000" saltValue="KmX2722u9EpsSckezbEEzPCRnhOv0B9Fd36BULSR/PyikLpYVeyNfxyzpGFQGhpKbSleKTyavJxP3nXMFNuxTg==" hashValue="U1jetOHqVjCoT2DTAsI24ZD2ImfnOf0Ht047l+b1PPYyXU/U5HpamjaSf/F35CW8+4yDBap2aSHpEwcFe2Ldgg==" algorithmName="SHA-512" password="CC35"/>
  <autoFilter ref="C86:K291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3_02/112251102"/>
    <hyperlink ref="F94" r:id="rId2" display="https://podminky.urs.cz/item/CS_URS_2023_02/113107224"/>
    <hyperlink ref="F97" r:id="rId3" display="https://podminky.urs.cz/item/CS_URS_2023_02/113107232"/>
    <hyperlink ref="F102" r:id="rId4" display="https://podminky.urs.cz/item/CS_URS_2023_02/113107237"/>
    <hyperlink ref="F105" r:id="rId5" display="https://podminky.urs.cz/item/CS_URS_2023_02/113107243"/>
    <hyperlink ref="F109" r:id="rId6" display="https://podminky.urs.cz/item/CS_URS_2023_02/113154263"/>
    <hyperlink ref="F116" r:id="rId7" display="https://podminky.urs.cz/item/CS_URS_2023_02/113154264"/>
    <hyperlink ref="F120" r:id="rId8" display="https://podminky.urs.cz/item/CS_URS_2023_02/113202111"/>
    <hyperlink ref="F123" r:id="rId9" display="https://podminky.urs.cz/item/CS_URS_2023_02/113205112"/>
    <hyperlink ref="F127" r:id="rId10" display="https://podminky.urs.cz/item/CS_URS_2023_02/132251101"/>
    <hyperlink ref="F134" r:id="rId11" display="https://podminky.urs.cz/item/CS_URS_2023_02/162201422"/>
    <hyperlink ref="F136" r:id="rId12" display="https://podminky.urs.cz/item/CS_URS_2023_02/162301972"/>
    <hyperlink ref="F139" r:id="rId13" display="https://podminky.urs.cz/item/CS_URS_2023_02/162351104"/>
    <hyperlink ref="F142" r:id="rId14" display="https://podminky.urs.cz/item/CS_URS_2023_02/162651112"/>
    <hyperlink ref="F145" r:id="rId15" display="https://podminky.urs.cz/item/CS_URS_2023_02/167151101"/>
    <hyperlink ref="F148" r:id="rId16" display="https://podminky.urs.cz/item/CS_URS_2023_02/171201231"/>
    <hyperlink ref="F151" r:id="rId17" display="https://podminky.urs.cz/item/CS_URS_2023_02/174151101"/>
    <hyperlink ref="F154" r:id="rId18" display="https://podminky.urs.cz/item/CS_URS_2023_02/174211101"/>
    <hyperlink ref="F157" r:id="rId19" display="https://podminky.urs.cz/item/CS_URS_2023_02/174211202"/>
    <hyperlink ref="F159" r:id="rId20" display="https://podminky.urs.cz/item/CS_URS_2023_02/175111101"/>
    <hyperlink ref="F165" r:id="rId21" display="https://podminky.urs.cz/item/CS_URS_2023_02/181951112"/>
    <hyperlink ref="F169" r:id="rId22" display="https://podminky.urs.cz/item/CS_URS_2023_02/451572111"/>
    <hyperlink ref="F174" r:id="rId23" display="https://podminky.urs.cz/item/CS_URS_2023_02/564861011"/>
    <hyperlink ref="F178" r:id="rId24" display="https://podminky.urs.cz/item/CS_URS_2023_02/564952111"/>
    <hyperlink ref="F182" r:id="rId25" display="https://podminky.urs.cz/item/CS_URS_2023_02/565165111"/>
    <hyperlink ref="F186" r:id="rId26" display="https://podminky.urs.cz/item/CS_URS_2023_02/566401111"/>
    <hyperlink ref="F189" r:id="rId27" display="https://podminky.urs.cz/item/CS_URS_2023_02/573111112"/>
    <hyperlink ref="F191" r:id="rId28" display="https://podminky.urs.cz/item/CS_URS_2023_02/573211107"/>
    <hyperlink ref="F193" r:id="rId29" display="https://podminky.urs.cz/item/CS_URS_2023_02/577134211"/>
    <hyperlink ref="F205" r:id="rId30" display="https://podminky.urs.cz/item/CS_URS_2023_02/850311811"/>
    <hyperlink ref="F209" r:id="rId31" display="https://podminky.urs.cz/item/CS_URS_2023_02/871315221"/>
    <hyperlink ref="F211" r:id="rId32" display="https://podminky.urs.cz/item/CS_URS_2023_02/899101211"/>
    <hyperlink ref="F217" r:id="rId33" display="https://podminky.urs.cz/item/CS_URS_2023_02/899103211"/>
    <hyperlink ref="F223" r:id="rId34" display="https://podminky.urs.cz/item/CS_URS_2023_02/899203211"/>
    <hyperlink ref="F234" r:id="rId35" display="https://podminky.urs.cz/item/CS_URS_2023_02/916131213"/>
    <hyperlink ref="F245" r:id="rId36" display="https://podminky.urs.cz/item/CS_URS_2023_02/919112222"/>
    <hyperlink ref="F247" r:id="rId37" display="https://podminky.urs.cz/item/CS_URS_2023_02/919122121"/>
    <hyperlink ref="F249" r:id="rId38" display="https://podminky.urs.cz/item/CS_URS_2023_02/919735112"/>
    <hyperlink ref="F252" r:id="rId39" display="https://podminky.urs.cz/item/CS_URS_2023_02/919735122"/>
    <hyperlink ref="F256" r:id="rId40" display="https://podminky.urs.cz/item/CS_URS_2023_02/935111111"/>
    <hyperlink ref="F259" r:id="rId41" display="https://podminky.urs.cz/item/CS_URS_2023_02/935113112"/>
    <hyperlink ref="F263" r:id="rId42" display="https://podminky.urs.cz/item/CS_URS_2023_02/966008211"/>
    <hyperlink ref="F267" r:id="rId43" display="https://podminky.urs.cz/item/CS_URS_2023_02/997221551"/>
    <hyperlink ref="F271" r:id="rId44" display="https://podminky.urs.cz/item/CS_URS_2023_02/997221559"/>
    <hyperlink ref="F275" r:id="rId45" display="https://podminky.urs.cz/item/CS_URS_2023_02/997221861"/>
    <hyperlink ref="F278" r:id="rId46" display="https://podminky.urs.cz/item/CS_URS_2023_02/997221873"/>
    <hyperlink ref="F281" r:id="rId47" display="https://podminky.urs.cz/item/CS_URS_2023_02/997221875"/>
    <hyperlink ref="F284" r:id="rId48" display="https://podminky.urs.cz/item/CS_URS_2023_02/997013871"/>
    <hyperlink ref="F289" r:id="rId49" display="https://podminky.urs.cz/item/CS_URS_2023_02/998225111"/>
    <hyperlink ref="F291" r:id="rId50" display="https://podminky.urs.cz/item/CS_URS_2023_02/99822519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86</v>
      </c>
    </row>
    <row r="4" s="1" customFormat="1" ht="24.96" customHeight="1">
      <c r="B4" s="21"/>
      <c r="D4" s="131" t="s">
        <v>90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ul. Dlážděná a Pod Skalou v Psárech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506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16. 1. 2024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37</v>
      </c>
      <c r="E23" s="39"/>
      <c r="F23" s="39"/>
      <c r="G23" s="39"/>
      <c r="H23" s="39"/>
      <c r="I23" s="133" t="s">
        <v>26</v>
      </c>
      <c r="J23" s="137" t="s">
        <v>38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39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40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42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44</v>
      </c>
      <c r="G32" s="39"/>
      <c r="H32" s="39"/>
      <c r="I32" s="146" t="s">
        <v>43</v>
      </c>
      <c r="J32" s="146" t="s">
        <v>45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46</v>
      </c>
      <c r="E33" s="133" t="s">
        <v>47</v>
      </c>
      <c r="F33" s="148">
        <f>ROUND((SUM(BE83:BE95)),  2)</f>
        <v>0</v>
      </c>
      <c r="G33" s="39"/>
      <c r="H33" s="39"/>
      <c r="I33" s="149">
        <v>0.20999999999999999</v>
      </c>
      <c r="J33" s="148">
        <f>ROUND(((SUM(BE83:BE95))*I33),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48</v>
      </c>
      <c r="F34" s="148">
        <f>ROUND((SUM(BF83:BF95)),  2)</f>
        <v>0</v>
      </c>
      <c r="G34" s="39"/>
      <c r="H34" s="39"/>
      <c r="I34" s="149">
        <v>0.12</v>
      </c>
      <c r="J34" s="148">
        <f>ROUND(((SUM(BF83:BF95))*I34),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49</v>
      </c>
      <c r="F35" s="148">
        <f>ROUND((SUM(BG83:BG95)),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50</v>
      </c>
      <c r="F36" s="148">
        <f>ROUND((SUM(BH83:BH95)),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51</v>
      </c>
      <c r="F37" s="148">
        <f>ROUND((SUM(BI83:BI95)),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52</v>
      </c>
      <c r="E39" s="152"/>
      <c r="F39" s="152"/>
      <c r="G39" s="153" t="s">
        <v>53</v>
      </c>
      <c r="H39" s="154" t="s">
        <v>54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ul. Dlážděná a Pod Skalou v Psárech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VON - Vedlejší a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Psáry</v>
      </c>
      <c r="G52" s="41"/>
      <c r="H52" s="41"/>
      <c r="I52" s="33" t="s">
        <v>23</v>
      </c>
      <c r="J52" s="73" t="str">
        <f>IF(J12="","",J12)</f>
        <v>16. 1. 2024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Obec Psáry</v>
      </c>
      <c r="G54" s="41"/>
      <c r="H54" s="41"/>
      <c r="I54" s="33" t="s">
        <v>33</v>
      </c>
      <c r="J54" s="37" t="str">
        <f>E21</f>
        <v>AllPlan Projekt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37</v>
      </c>
      <c r="J55" s="37" t="str">
        <f>E24</f>
        <v>Václav Křišťál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94</v>
      </c>
      <c r="D57" s="163"/>
      <c r="E57" s="163"/>
      <c r="F57" s="163"/>
      <c r="G57" s="163"/>
      <c r="H57" s="163"/>
      <c r="I57" s="163"/>
      <c r="J57" s="164" t="s">
        <v>95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74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96</v>
      </c>
    </row>
    <row r="60" s="9" customFormat="1" ht="24.96" customHeight="1">
      <c r="A60" s="9"/>
      <c r="B60" s="166"/>
      <c r="C60" s="167"/>
      <c r="D60" s="168" t="s">
        <v>507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508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509</v>
      </c>
      <c r="E62" s="175"/>
      <c r="F62" s="175"/>
      <c r="G62" s="175"/>
      <c r="H62" s="175"/>
      <c r="I62" s="175"/>
      <c r="J62" s="176">
        <f>J88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510</v>
      </c>
      <c r="E63" s="175"/>
      <c r="F63" s="175"/>
      <c r="G63" s="175"/>
      <c r="H63" s="175"/>
      <c r="I63" s="175"/>
      <c r="J63" s="176">
        <f>J93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105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Rekonstrukce ul. Dlážděná a Pod Skalou v Psárech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91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VON - Vedlejší a ostatní náklady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Psáry</v>
      </c>
      <c r="G77" s="41"/>
      <c r="H77" s="41"/>
      <c r="I77" s="33" t="s">
        <v>23</v>
      </c>
      <c r="J77" s="73" t="str">
        <f>IF(J12="","",J12)</f>
        <v>16. 1. 2024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Obec Psáry</v>
      </c>
      <c r="G79" s="41"/>
      <c r="H79" s="41"/>
      <c r="I79" s="33" t="s">
        <v>33</v>
      </c>
      <c r="J79" s="37" t="str">
        <f>E21</f>
        <v>AllPlan Projekt s.r.o.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31</v>
      </c>
      <c r="D80" s="41"/>
      <c r="E80" s="41"/>
      <c r="F80" s="28" t="str">
        <f>IF(E18="","",E18)</f>
        <v>Vyplň údaj</v>
      </c>
      <c r="G80" s="41"/>
      <c r="H80" s="41"/>
      <c r="I80" s="33" t="s">
        <v>37</v>
      </c>
      <c r="J80" s="37" t="str">
        <f>E24</f>
        <v>Václav Křišťál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106</v>
      </c>
      <c r="D82" s="181" t="s">
        <v>61</v>
      </c>
      <c r="E82" s="181" t="s">
        <v>57</v>
      </c>
      <c r="F82" s="181" t="s">
        <v>58</v>
      </c>
      <c r="G82" s="181" t="s">
        <v>107</v>
      </c>
      <c r="H82" s="181" t="s">
        <v>108</v>
      </c>
      <c r="I82" s="181" t="s">
        <v>109</v>
      </c>
      <c r="J82" s="181" t="s">
        <v>95</v>
      </c>
      <c r="K82" s="182" t="s">
        <v>110</v>
      </c>
      <c r="L82" s="183"/>
      <c r="M82" s="93" t="s">
        <v>19</v>
      </c>
      <c r="N82" s="94" t="s">
        <v>46</v>
      </c>
      <c r="O82" s="94" t="s">
        <v>111</v>
      </c>
      <c r="P82" s="94" t="s">
        <v>112</v>
      </c>
      <c r="Q82" s="94" t="s">
        <v>113</v>
      </c>
      <c r="R82" s="94" t="s">
        <v>114</v>
      </c>
      <c r="S82" s="94" t="s">
        <v>115</v>
      </c>
      <c r="T82" s="95" t="s">
        <v>116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117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0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75</v>
      </c>
      <c r="AU83" s="18" t="s">
        <v>96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75</v>
      </c>
      <c r="E84" s="192" t="s">
        <v>511</v>
      </c>
      <c r="F84" s="192" t="s">
        <v>512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P85+P88+P93</f>
        <v>0</v>
      </c>
      <c r="Q84" s="197"/>
      <c r="R84" s="198">
        <f>R85+R88+R93</f>
        <v>0</v>
      </c>
      <c r="S84" s="197"/>
      <c r="T84" s="199">
        <f>T85+T88+T93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152</v>
      </c>
      <c r="AT84" s="201" t="s">
        <v>75</v>
      </c>
      <c r="AU84" s="201" t="s">
        <v>76</v>
      </c>
      <c r="AY84" s="200" t="s">
        <v>120</v>
      </c>
      <c r="BK84" s="202">
        <f>BK85+BK88+BK93</f>
        <v>0</v>
      </c>
    </row>
    <row r="85" s="12" customFormat="1" ht="22.8" customHeight="1">
      <c r="A85" s="12"/>
      <c r="B85" s="189"/>
      <c r="C85" s="190"/>
      <c r="D85" s="191" t="s">
        <v>75</v>
      </c>
      <c r="E85" s="203" t="s">
        <v>513</v>
      </c>
      <c r="F85" s="203" t="s">
        <v>514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SUM(P86:P87)</f>
        <v>0</v>
      </c>
      <c r="Q85" s="197"/>
      <c r="R85" s="198">
        <f>SUM(R86:R87)</f>
        <v>0</v>
      </c>
      <c r="S85" s="197"/>
      <c r="T85" s="199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152</v>
      </c>
      <c r="AT85" s="201" t="s">
        <v>75</v>
      </c>
      <c r="AU85" s="201" t="s">
        <v>84</v>
      </c>
      <c r="AY85" s="200" t="s">
        <v>120</v>
      </c>
      <c r="BK85" s="202">
        <f>SUM(BK86:BK87)</f>
        <v>0</v>
      </c>
    </row>
    <row r="86" s="2" customFormat="1" ht="16.5" customHeight="1">
      <c r="A86" s="39"/>
      <c r="B86" s="40"/>
      <c r="C86" s="205" t="s">
        <v>84</v>
      </c>
      <c r="D86" s="205" t="s">
        <v>122</v>
      </c>
      <c r="E86" s="206" t="s">
        <v>515</v>
      </c>
      <c r="F86" s="207" t="s">
        <v>516</v>
      </c>
      <c r="G86" s="208" t="s">
        <v>517</v>
      </c>
      <c r="H86" s="209">
        <v>1</v>
      </c>
      <c r="I86" s="210"/>
      <c r="J86" s="211">
        <f>ROUND(I86*H86,2)</f>
        <v>0</v>
      </c>
      <c r="K86" s="207" t="s">
        <v>126</v>
      </c>
      <c r="L86" s="45"/>
      <c r="M86" s="212" t="s">
        <v>19</v>
      </c>
      <c r="N86" s="213" t="s">
        <v>47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518</v>
      </c>
      <c r="AT86" s="216" t="s">
        <v>122</v>
      </c>
      <c r="AU86" s="216" t="s">
        <v>86</v>
      </c>
      <c r="AY86" s="18" t="s">
        <v>120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84</v>
      </c>
      <c r="BK86" s="217">
        <f>ROUND(I86*H86,2)</f>
        <v>0</v>
      </c>
      <c r="BL86" s="18" t="s">
        <v>518</v>
      </c>
      <c r="BM86" s="216" t="s">
        <v>519</v>
      </c>
    </row>
    <row r="87" s="2" customFormat="1">
      <c r="A87" s="39"/>
      <c r="B87" s="40"/>
      <c r="C87" s="41"/>
      <c r="D87" s="218" t="s">
        <v>129</v>
      </c>
      <c r="E87" s="41"/>
      <c r="F87" s="219" t="s">
        <v>520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129</v>
      </c>
      <c r="AU87" s="18" t="s">
        <v>86</v>
      </c>
    </row>
    <row r="88" s="12" customFormat="1" ht="22.8" customHeight="1">
      <c r="A88" s="12"/>
      <c r="B88" s="189"/>
      <c r="C88" s="190"/>
      <c r="D88" s="191" t="s">
        <v>75</v>
      </c>
      <c r="E88" s="203" t="s">
        <v>521</v>
      </c>
      <c r="F88" s="203" t="s">
        <v>522</v>
      </c>
      <c r="G88" s="190"/>
      <c r="H88" s="190"/>
      <c r="I88" s="193"/>
      <c r="J88" s="204">
        <f>BK88</f>
        <v>0</v>
      </c>
      <c r="K88" s="190"/>
      <c r="L88" s="195"/>
      <c r="M88" s="196"/>
      <c r="N88" s="197"/>
      <c r="O88" s="197"/>
      <c r="P88" s="198">
        <f>SUM(P89:P92)</f>
        <v>0</v>
      </c>
      <c r="Q88" s="197"/>
      <c r="R88" s="198">
        <f>SUM(R89:R92)</f>
        <v>0</v>
      </c>
      <c r="S88" s="197"/>
      <c r="T88" s="199">
        <f>SUM(T89:T92)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152</v>
      </c>
      <c r="AT88" s="201" t="s">
        <v>75</v>
      </c>
      <c r="AU88" s="201" t="s">
        <v>84</v>
      </c>
      <c r="AY88" s="200" t="s">
        <v>120</v>
      </c>
      <c r="BK88" s="202">
        <f>SUM(BK89:BK92)</f>
        <v>0</v>
      </c>
    </row>
    <row r="89" s="2" customFormat="1" ht="16.5" customHeight="1">
      <c r="A89" s="39"/>
      <c r="B89" s="40"/>
      <c r="C89" s="205" t="s">
        <v>86</v>
      </c>
      <c r="D89" s="205" t="s">
        <v>122</v>
      </c>
      <c r="E89" s="206" t="s">
        <v>523</v>
      </c>
      <c r="F89" s="207" t="s">
        <v>522</v>
      </c>
      <c r="G89" s="208" t="s">
        <v>517</v>
      </c>
      <c r="H89" s="209">
        <v>1</v>
      </c>
      <c r="I89" s="210"/>
      <c r="J89" s="211">
        <f>ROUND(I89*H89,2)</f>
        <v>0</v>
      </c>
      <c r="K89" s="207" t="s">
        <v>126</v>
      </c>
      <c r="L89" s="45"/>
      <c r="M89" s="212" t="s">
        <v>19</v>
      </c>
      <c r="N89" s="213" t="s">
        <v>47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518</v>
      </c>
      <c r="AT89" s="216" t="s">
        <v>122</v>
      </c>
      <c r="AU89" s="216" t="s">
        <v>86</v>
      </c>
      <c r="AY89" s="18" t="s">
        <v>120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84</v>
      </c>
      <c r="BK89" s="217">
        <f>ROUND(I89*H89,2)</f>
        <v>0</v>
      </c>
      <c r="BL89" s="18" t="s">
        <v>518</v>
      </c>
      <c r="BM89" s="216" t="s">
        <v>524</v>
      </c>
    </row>
    <row r="90" s="2" customFormat="1">
      <c r="A90" s="39"/>
      <c r="B90" s="40"/>
      <c r="C90" s="41"/>
      <c r="D90" s="218" t="s">
        <v>129</v>
      </c>
      <c r="E90" s="41"/>
      <c r="F90" s="219" t="s">
        <v>525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129</v>
      </c>
      <c r="AU90" s="18" t="s">
        <v>86</v>
      </c>
    </row>
    <row r="91" s="2" customFormat="1" ht="16.5" customHeight="1">
      <c r="A91" s="39"/>
      <c r="B91" s="40"/>
      <c r="C91" s="205" t="s">
        <v>139</v>
      </c>
      <c r="D91" s="205" t="s">
        <v>122</v>
      </c>
      <c r="E91" s="206" t="s">
        <v>526</v>
      </c>
      <c r="F91" s="207" t="s">
        <v>527</v>
      </c>
      <c r="G91" s="208" t="s">
        <v>517</v>
      </c>
      <c r="H91" s="209">
        <v>1</v>
      </c>
      <c r="I91" s="210"/>
      <c r="J91" s="211">
        <f>ROUND(I91*H91,2)</f>
        <v>0</v>
      </c>
      <c r="K91" s="207" t="s">
        <v>126</v>
      </c>
      <c r="L91" s="45"/>
      <c r="M91" s="212" t="s">
        <v>19</v>
      </c>
      <c r="N91" s="213" t="s">
        <v>47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518</v>
      </c>
      <c r="AT91" s="216" t="s">
        <v>122</v>
      </c>
      <c r="AU91" s="216" t="s">
        <v>86</v>
      </c>
      <c r="AY91" s="18" t="s">
        <v>120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84</v>
      </c>
      <c r="BK91" s="217">
        <f>ROUND(I91*H91,2)</f>
        <v>0</v>
      </c>
      <c r="BL91" s="18" t="s">
        <v>518</v>
      </c>
      <c r="BM91" s="216" t="s">
        <v>528</v>
      </c>
    </row>
    <row r="92" s="2" customFormat="1">
      <c r="A92" s="39"/>
      <c r="B92" s="40"/>
      <c r="C92" s="41"/>
      <c r="D92" s="218" t="s">
        <v>129</v>
      </c>
      <c r="E92" s="41"/>
      <c r="F92" s="219" t="s">
        <v>529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129</v>
      </c>
      <c r="AU92" s="18" t="s">
        <v>86</v>
      </c>
    </row>
    <row r="93" s="12" customFormat="1" ht="22.8" customHeight="1">
      <c r="A93" s="12"/>
      <c r="B93" s="189"/>
      <c r="C93" s="190"/>
      <c r="D93" s="191" t="s">
        <v>75</v>
      </c>
      <c r="E93" s="203" t="s">
        <v>530</v>
      </c>
      <c r="F93" s="203" t="s">
        <v>531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SUM(P94:P95)</f>
        <v>0</v>
      </c>
      <c r="Q93" s="197"/>
      <c r="R93" s="198">
        <f>SUM(R94:R95)</f>
        <v>0</v>
      </c>
      <c r="S93" s="197"/>
      <c r="T93" s="199">
        <f>SUM(T94:T95)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152</v>
      </c>
      <c r="AT93" s="201" t="s">
        <v>75</v>
      </c>
      <c r="AU93" s="201" t="s">
        <v>84</v>
      </c>
      <c r="AY93" s="200" t="s">
        <v>120</v>
      </c>
      <c r="BK93" s="202">
        <f>SUM(BK94:BK95)</f>
        <v>0</v>
      </c>
    </row>
    <row r="94" s="2" customFormat="1" ht="16.5" customHeight="1">
      <c r="A94" s="39"/>
      <c r="B94" s="40"/>
      <c r="C94" s="205" t="s">
        <v>127</v>
      </c>
      <c r="D94" s="205" t="s">
        <v>122</v>
      </c>
      <c r="E94" s="206" t="s">
        <v>532</v>
      </c>
      <c r="F94" s="207" t="s">
        <v>533</v>
      </c>
      <c r="G94" s="208" t="s">
        <v>517</v>
      </c>
      <c r="H94" s="209">
        <v>1</v>
      </c>
      <c r="I94" s="210"/>
      <c r="J94" s="211">
        <f>ROUND(I94*H94,2)</f>
        <v>0</v>
      </c>
      <c r="K94" s="207" t="s">
        <v>126</v>
      </c>
      <c r="L94" s="45"/>
      <c r="M94" s="212" t="s">
        <v>19</v>
      </c>
      <c r="N94" s="213" t="s">
        <v>47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518</v>
      </c>
      <c r="AT94" s="216" t="s">
        <v>122</v>
      </c>
      <c r="AU94" s="216" t="s">
        <v>86</v>
      </c>
      <c r="AY94" s="18" t="s">
        <v>120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84</v>
      </c>
      <c r="BK94" s="217">
        <f>ROUND(I94*H94,2)</f>
        <v>0</v>
      </c>
      <c r="BL94" s="18" t="s">
        <v>518</v>
      </c>
      <c r="BM94" s="216" t="s">
        <v>534</v>
      </c>
    </row>
    <row r="95" s="2" customFormat="1">
      <c r="A95" s="39"/>
      <c r="B95" s="40"/>
      <c r="C95" s="41"/>
      <c r="D95" s="218" t="s">
        <v>129</v>
      </c>
      <c r="E95" s="41"/>
      <c r="F95" s="219" t="s">
        <v>535</v>
      </c>
      <c r="G95" s="41"/>
      <c r="H95" s="41"/>
      <c r="I95" s="220"/>
      <c r="J95" s="41"/>
      <c r="K95" s="41"/>
      <c r="L95" s="45"/>
      <c r="M95" s="256"/>
      <c r="N95" s="257"/>
      <c r="O95" s="258"/>
      <c r="P95" s="258"/>
      <c r="Q95" s="258"/>
      <c r="R95" s="258"/>
      <c r="S95" s="258"/>
      <c r="T95" s="25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129</v>
      </c>
      <c r="AU95" s="18" t="s">
        <v>86</v>
      </c>
    </row>
    <row r="96" s="2" customFormat="1" ht="6.96" customHeight="1">
      <c r="A96" s="39"/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45"/>
      <c r="M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</sheetData>
  <sheetProtection sheet="1" autoFilter="0" formatColumns="0" formatRows="0" objects="1" scenarios="1" spinCount="100000" saltValue="pZdLBwxJD2TEPQVac5U81OLFGTAmFg34VI6q7iase3le0S/OVBmJCWwhsoBKHVL3/QWiU3770M8SpPjIsZuy0g==" hashValue="vFgQM7VA6VV359yKEqmKIJdJBu0JYzRqEmUF4CMYbFTtrsmqes1wMMJ1Xk0itF16/4T8TwYuLMthuZpSihz5AA==" algorithmName="SHA-512" password="CC35"/>
  <autoFilter ref="C82:K9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3_02/012303000"/>
    <hyperlink ref="F90" r:id="rId2" display="https://podminky.urs.cz/item/CS_URS_2023_02/030001000"/>
    <hyperlink ref="F92" r:id="rId3" display="https://podminky.urs.cz/item/CS_URS_2023_02/034303000"/>
    <hyperlink ref="F95" r:id="rId4" display="https://podminky.urs.cz/item/CS_URS_2023_02/07210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60" customWidth="1"/>
    <col min="2" max="2" width="1.667969" style="260" customWidth="1"/>
    <col min="3" max="4" width="5" style="260" customWidth="1"/>
    <col min="5" max="5" width="11.66016" style="260" customWidth="1"/>
    <col min="6" max="6" width="9.160156" style="260" customWidth="1"/>
    <col min="7" max="7" width="5" style="260" customWidth="1"/>
    <col min="8" max="8" width="77.83203" style="260" customWidth="1"/>
    <col min="9" max="10" width="20" style="260" customWidth="1"/>
    <col min="11" max="11" width="1.667969" style="260" customWidth="1"/>
  </cols>
  <sheetData>
    <row r="1" s="1" customFormat="1" ht="37.5" customHeight="1"/>
    <row r="2" s="1" customFormat="1" ht="7.5" customHeight="1">
      <c r="B2" s="261"/>
      <c r="C2" s="262"/>
      <c r="D2" s="262"/>
      <c r="E2" s="262"/>
      <c r="F2" s="262"/>
      <c r="G2" s="262"/>
      <c r="H2" s="262"/>
      <c r="I2" s="262"/>
      <c r="J2" s="262"/>
      <c r="K2" s="263"/>
    </row>
    <row r="3" s="15" customFormat="1" ht="45" customHeight="1">
      <c r="B3" s="264"/>
      <c r="C3" s="265" t="s">
        <v>536</v>
      </c>
      <c r="D3" s="265"/>
      <c r="E3" s="265"/>
      <c r="F3" s="265"/>
      <c r="G3" s="265"/>
      <c r="H3" s="265"/>
      <c r="I3" s="265"/>
      <c r="J3" s="265"/>
      <c r="K3" s="266"/>
    </row>
    <row r="4" s="1" customFormat="1" ht="25.5" customHeight="1">
      <c r="B4" s="267"/>
      <c r="C4" s="268" t="s">
        <v>537</v>
      </c>
      <c r="D4" s="268"/>
      <c r="E4" s="268"/>
      <c r="F4" s="268"/>
      <c r="G4" s="268"/>
      <c r="H4" s="268"/>
      <c r="I4" s="268"/>
      <c r="J4" s="268"/>
      <c r="K4" s="269"/>
    </row>
    <row r="5" s="1" customFormat="1" ht="5.25" customHeight="1">
      <c r="B5" s="267"/>
      <c r="C5" s="270"/>
      <c r="D5" s="270"/>
      <c r="E5" s="270"/>
      <c r="F5" s="270"/>
      <c r="G5" s="270"/>
      <c r="H5" s="270"/>
      <c r="I5" s="270"/>
      <c r="J5" s="270"/>
      <c r="K5" s="269"/>
    </row>
    <row r="6" s="1" customFormat="1" ht="15" customHeight="1">
      <c r="B6" s="267"/>
      <c r="C6" s="271" t="s">
        <v>538</v>
      </c>
      <c r="D6" s="271"/>
      <c r="E6" s="271"/>
      <c r="F6" s="271"/>
      <c r="G6" s="271"/>
      <c r="H6" s="271"/>
      <c r="I6" s="271"/>
      <c r="J6" s="271"/>
      <c r="K6" s="269"/>
    </row>
    <row r="7" s="1" customFormat="1" ht="15" customHeight="1">
      <c r="B7" s="272"/>
      <c r="C7" s="271" t="s">
        <v>539</v>
      </c>
      <c r="D7" s="271"/>
      <c r="E7" s="271"/>
      <c r="F7" s="271"/>
      <c r="G7" s="271"/>
      <c r="H7" s="271"/>
      <c r="I7" s="271"/>
      <c r="J7" s="271"/>
      <c r="K7" s="269"/>
    </row>
    <row r="8" s="1" customFormat="1" ht="12.75" customHeight="1">
      <c r="B8" s="272"/>
      <c r="C8" s="271"/>
      <c r="D8" s="271"/>
      <c r="E8" s="271"/>
      <c r="F8" s="271"/>
      <c r="G8" s="271"/>
      <c r="H8" s="271"/>
      <c r="I8" s="271"/>
      <c r="J8" s="271"/>
      <c r="K8" s="269"/>
    </row>
    <row r="9" s="1" customFormat="1" ht="15" customHeight="1">
      <c r="B9" s="272"/>
      <c r="C9" s="271" t="s">
        <v>540</v>
      </c>
      <c r="D9" s="271"/>
      <c r="E9" s="271"/>
      <c r="F9" s="271"/>
      <c r="G9" s="271"/>
      <c r="H9" s="271"/>
      <c r="I9" s="271"/>
      <c r="J9" s="271"/>
      <c r="K9" s="269"/>
    </row>
    <row r="10" s="1" customFormat="1" ht="15" customHeight="1">
      <c r="B10" s="272"/>
      <c r="C10" s="271"/>
      <c r="D10" s="271" t="s">
        <v>541</v>
      </c>
      <c r="E10" s="271"/>
      <c r="F10" s="271"/>
      <c r="G10" s="271"/>
      <c r="H10" s="271"/>
      <c r="I10" s="271"/>
      <c r="J10" s="271"/>
      <c r="K10" s="269"/>
    </row>
    <row r="11" s="1" customFormat="1" ht="15" customHeight="1">
      <c r="B11" s="272"/>
      <c r="C11" s="273"/>
      <c r="D11" s="271" t="s">
        <v>542</v>
      </c>
      <c r="E11" s="271"/>
      <c r="F11" s="271"/>
      <c r="G11" s="271"/>
      <c r="H11" s="271"/>
      <c r="I11" s="271"/>
      <c r="J11" s="271"/>
      <c r="K11" s="269"/>
    </row>
    <row r="12" s="1" customFormat="1" ht="15" customHeight="1">
      <c r="B12" s="272"/>
      <c r="C12" s="273"/>
      <c r="D12" s="271"/>
      <c r="E12" s="271"/>
      <c r="F12" s="271"/>
      <c r="G12" s="271"/>
      <c r="H12" s="271"/>
      <c r="I12" s="271"/>
      <c r="J12" s="271"/>
      <c r="K12" s="269"/>
    </row>
    <row r="13" s="1" customFormat="1" ht="15" customHeight="1">
      <c r="B13" s="272"/>
      <c r="C13" s="273"/>
      <c r="D13" s="274" t="s">
        <v>543</v>
      </c>
      <c r="E13" s="271"/>
      <c r="F13" s="271"/>
      <c r="G13" s="271"/>
      <c r="H13" s="271"/>
      <c r="I13" s="271"/>
      <c r="J13" s="271"/>
      <c r="K13" s="269"/>
    </row>
    <row r="14" s="1" customFormat="1" ht="12.75" customHeight="1">
      <c r="B14" s="272"/>
      <c r="C14" s="273"/>
      <c r="D14" s="273"/>
      <c r="E14" s="273"/>
      <c r="F14" s="273"/>
      <c r="G14" s="273"/>
      <c r="H14" s="273"/>
      <c r="I14" s="273"/>
      <c r="J14" s="273"/>
      <c r="K14" s="269"/>
    </row>
    <row r="15" s="1" customFormat="1" ht="15" customHeight="1">
      <c r="B15" s="272"/>
      <c r="C15" s="273"/>
      <c r="D15" s="271" t="s">
        <v>544</v>
      </c>
      <c r="E15" s="271"/>
      <c r="F15" s="271"/>
      <c r="G15" s="271"/>
      <c r="H15" s="271"/>
      <c r="I15" s="271"/>
      <c r="J15" s="271"/>
      <c r="K15" s="269"/>
    </row>
    <row r="16" s="1" customFormat="1" ht="15" customHeight="1">
      <c r="B16" s="272"/>
      <c r="C16" s="273"/>
      <c r="D16" s="271" t="s">
        <v>545</v>
      </c>
      <c r="E16" s="271"/>
      <c r="F16" s="271"/>
      <c r="G16" s="271"/>
      <c r="H16" s="271"/>
      <c r="I16" s="271"/>
      <c r="J16" s="271"/>
      <c r="K16" s="269"/>
    </row>
    <row r="17" s="1" customFormat="1" ht="15" customHeight="1">
      <c r="B17" s="272"/>
      <c r="C17" s="273"/>
      <c r="D17" s="271" t="s">
        <v>546</v>
      </c>
      <c r="E17" s="271"/>
      <c r="F17" s="271"/>
      <c r="G17" s="271"/>
      <c r="H17" s="271"/>
      <c r="I17" s="271"/>
      <c r="J17" s="271"/>
      <c r="K17" s="269"/>
    </row>
    <row r="18" s="1" customFormat="1" ht="15" customHeight="1">
      <c r="B18" s="272"/>
      <c r="C18" s="273"/>
      <c r="D18" s="273"/>
      <c r="E18" s="275" t="s">
        <v>83</v>
      </c>
      <c r="F18" s="271" t="s">
        <v>547</v>
      </c>
      <c r="G18" s="271"/>
      <c r="H18" s="271"/>
      <c r="I18" s="271"/>
      <c r="J18" s="271"/>
      <c r="K18" s="269"/>
    </row>
    <row r="19" s="1" customFormat="1" ht="15" customHeight="1">
      <c r="B19" s="272"/>
      <c r="C19" s="273"/>
      <c r="D19" s="273"/>
      <c r="E19" s="275" t="s">
        <v>548</v>
      </c>
      <c r="F19" s="271" t="s">
        <v>549</v>
      </c>
      <c r="G19" s="271"/>
      <c r="H19" s="271"/>
      <c r="I19" s="271"/>
      <c r="J19" s="271"/>
      <c r="K19" s="269"/>
    </row>
    <row r="20" s="1" customFormat="1" ht="15" customHeight="1">
      <c r="B20" s="272"/>
      <c r="C20" s="273"/>
      <c r="D20" s="273"/>
      <c r="E20" s="275" t="s">
        <v>550</v>
      </c>
      <c r="F20" s="271" t="s">
        <v>551</v>
      </c>
      <c r="G20" s="271"/>
      <c r="H20" s="271"/>
      <c r="I20" s="271"/>
      <c r="J20" s="271"/>
      <c r="K20" s="269"/>
    </row>
    <row r="21" s="1" customFormat="1" ht="15" customHeight="1">
      <c r="B21" s="272"/>
      <c r="C21" s="273"/>
      <c r="D21" s="273"/>
      <c r="E21" s="275" t="s">
        <v>87</v>
      </c>
      <c r="F21" s="271" t="s">
        <v>88</v>
      </c>
      <c r="G21" s="271"/>
      <c r="H21" s="271"/>
      <c r="I21" s="271"/>
      <c r="J21" s="271"/>
      <c r="K21" s="269"/>
    </row>
    <row r="22" s="1" customFormat="1" ht="15" customHeight="1">
      <c r="B22" s="272"/>
      <c r="C22" s="273"/>
      <c r="D22" s="273"/>
      <c r="E22" s="275" t="s">
        <v>552</v>
      </c>
      <c r="F22" s="271" t="s">
        <v>553</v>
      </c>
      <c r="G22" s="271"/>
      <c r="H22" s="271"/>
      <c r="I22" s="271"/>
      <c r="J22" s="271"/>
      <c r="K22" s="269"/>
    </row>
    <row r="23" s="1" customFormat="1" ht="15" customHeight="1">
      <c r="B23" s="272"/>
      <c r="C23" s="273"/>
      <c r="D23" s="273"/>
      <c r="E23" s="275" t="s">
        <v>554</v>
      </c>
      <c r="F23" s="271" t="s">
        <v>555</v>
      </c>
      <c r="G23" s="271"/>
      <c r="H23" s="271"/>
      <c r="I23" s="271"/>
      <c r="J23" s="271"/>
      <c r="K23" s="269"/>
    </row>
    <row r="24" s="1" customFormat="1" ht="12.75" customHeight="1">
      <c r="B24" s="272"/>
      <c r="C24" s="273"/>
      <c r="D24" s="273"/>
      <c r="E24" s="273"/>
      <c r="F24" s="273"/>
      <c r="G24" s="273"/>
      <c r="H24" s="273"/>
      <c r="I24" s="273"/>
      <c r="J24" s="273"/>
      <c r="K24" s="269"/>
    </row>
    <row r="25" s="1" customFormat="1" ht="15" customHeight="1">
      <c r="B25" s="272"/>
      <c r="C25" s="271" t="s">
        <v>556</v>
      </c>
      <c r="D25" s="271"/>
      <c r="E25" s="271"/>
      <c r="F25" s="271"/>
      <c r="G25" s="271"/>
      <c r="H25" s="271"/>
      <c r="I25" s="271"/>
      <c r="J25" s="271"/>
      <c r="K25" s="269"/>
    </row>
    <row r="26" s="1" customFormat="1" ht="15" customHeight="1">
      <c r="B26" s="272"/>
      <c r="C26" s="271" t="s">
        <v>557</v>
      </c>
      <c r="D26" s="271"/>
      <c r="E26" s="271"/>
      <c r="F26" s="271"/>
      <c r="G26" s="271"/>
      <c r="H26" s="271"/>
      <c r="I26" s="271"/>
      <c r="J26" s="271"/>
      <c r="K26" s="269"/>
    </row>
    <row r="27" s="1" customFormat="1" ht="15" customHeight="1">
      <c r="B27" s="272"/>
      <c r="C27" s="271"/>
      <c r="D27" s="271" t="s">
        <v>558</v>
      </c>
      <c r="E27" s="271"/>
      <c r="F27" s="271"/>
      <c r="G27" s="271"/>
      <c r="H27" s="271"/>
      <c r="I27" s="271"/>
      <c r="J27" s="271"/>
      <c r="K27" s="269"/>
    </row>
    <row r="28" s="1" customFormat="1" ht="15" customHeight="1">
      <c r="B28" s="272"/>
      <c r="C28" s="273"/>
      <c r="D28" s="271" t="s">
        <v>559</v>
      </c>
      <c r="E28" s="271"/>
      <c r="F28" s="271"/>
      <c r="G28" s="271"/>
      <c r="H28" s="271"/>
      <c r="I28" s="271"/>
      <c r="J28" s="271"/>
      <c r="K28" s="269"/>
    </row>
    <row r="29" s="1" customFormat="1" ht="12.75" customHeight="1">
      <c r="B29" s="272"/>
      <c r="C29" s="273"/>
      <c r="D29" s="273"/>
      <c r="E29" s="273"/>
      <c r="F29" s="273"/>
      <c r="G29" s="273"/>
      <c r="H29" s="273"/>
      <c r="I29" s="273"/>
      <c r="J29" s="273"/>
      <c r="K29" s="269"/>
    </row>
    <row r="30" s="1" customFormat="1" ht="15" customHeight="1">
      <c r="B30" s="272"/>
      <c r="C30" s="273"/>
      <c r="D30" s="271" t="s">
        <v>560</v>
      </c>
      <c r="E30" s="271"/>
      <c r="F30" s="271"/>
      <c r="G30" s="271"/>
      <c r="H30" s="271"/>
      <c r="I30" s="271"/>
      <c r="J30" s="271"/>
      <c r="K30" s="269"/>
    </row>
    <row r="31" s="1" customFormat="1" ht="15" customHeight="1">
      <c r="B31" s="272"/>
      <c r="C31" s="273"/>
      <c r="D31" s="271" t="s">
        <v>561</v>
      </c>
      <c r="E31" s="271"/>
      <c r="F31" s="271"/>
      <c r="G31" s="271"/>
      <c r="H31" s="271"/>
      <c r="I31" s="271"/>
      <c r="J31" s="271"/>
      <c r="K31" s="269"/>
    </row>
    <row r="32" s="1" customFormat="1" ht="12.75" customHeight="1">
      <c r="B32" s="272"/>
      <c r="C32" s="273"/>
      <c r="D32" s="273"/>
      <c r="E32" s="273"/>
      <c r="F32" s="273"/>
      <c r="G32" s="273"/>
      <c r="H32" s="273"/>
      <c r="I32" s="273"/>
      <c r="J32" s="273"/>
      <c r="K32" s="269"/>
    </row>
    <row r="33" s="1" customFormat="1" ht="15" customHeight="1">
      <c r="B33" s="272"/>
      <c r="C33" s="273"/>
      <c r="D33" s="271" t="s">
        <v>562</v>
      </c>
      <c r="E33" s="271"/>
      <c r="F33" s="271"/>
      <c r="G33" s="271"/>
      <c r="H33" s="271"/>
      <c r="I33" s="271"/>
      <c r="J33" s="271"/>
      <c r="K33" s="269"/>
    </row>
    <row r="34" s="1" customFormat="1" ht="15" customHeight="1">
      <c r="B34" s="272"/>
      <c r="C34" s="273"/>
      <c r="D34" s="271" t="s">
        <v>563</v>
      </c>
      <c r="E34" s="271"/>
      <c r="F34" s="271"/>
      <c r="G34" s="271"/>
      <c r="H34" s="271"/>
      <c r="I34" s="271"/>
      <c r="J34" s="271"/>
      <c r="K34" s="269"/>
    </row>
    <row r="35" s="1" customFormat="1" ht="15" customHeight="1">
      <c r="B35" s="272"/>
      <c r="C35" s="273"/>
      <c r="D35" s="271" t="s">
        <v>564</v>
      </c>
      <c r="E35" s="271"/>
      <c r="F35" s="271"/>
      <c r="G35" s="271"/>
      <c r="H35" s="271"/>
      <c r="I35" s="271"/>
      <c r="J35" s="271"/>
      <c r="K35" s="269"/>
    </row>
    <row r="36" s="1" customFormat="1" ht="15" customHeight="1">
      <c r="B36" s="272"/>
      <c r="C36" s="273"/>
      <c r="D36" s="271"/>
      <c r="E36" s="274" t="s">
        <v>106</v>
      </c>
      <c r="F36" s="271"/>
      <c r="G36" s="271" t="s">
        <v>565</v>
      </c>
      <c r="H36" s="271"/>
      <c r="I36" s="271"/>
      <c r="J36" s="271"/>
      <c r="K36" s="269"/>
    </row>
    <row r="37" s="1" customFormat="1" ht="30.75" customHeight="1">
      <c r="B37" s="272"/>
      <c r="C37" s="273"/>
      <c r="D37" s="271"/>
      <c r="E37" s="274" t="s">
        <v>566</v>
      </c>
      <c r="F37" s="271"/>
      <c r="G37" s="271" t="s">
        <v>567</v>
      </c>
      <c r="H37" s="271"/>
      <c r="I37" s="271"/>
      <c r="J37" s="271"/>
      <c r="K37" s="269"/>
    </row>
    <row r="38" s="1" customFormat="1" ht="15" customHeight="1">
      <c r="B38" s="272"/>
      <c r="C38" s="273"/>
      <c r="D38" s="271"/>
      <c r="E38" s="274" t="s">
        <v>57</v>
      </c>
      <c r="F38" s="271"/>
      <c r="G38" s="271" t="s">
        <v>568</v>
      </c>
      <c r="H38" s="271"/>
      <c r="I38" s="271"/>
      <c r="J38" s="271"/>
      <c r="K38" s="269"/>
    </row>
    <row r="39" s="1" customFormat="1" ht="15" customHeight="1">
      <c r="B39" s="272"/>
      <c r="C39" s="273"/>
      <c r="D39" s="271"/>
      <c r="E39" s="274" t="s">
        <v>58</v>
      </c>
      <c r="F39" s="271"/>
      <c r="G39" s="271" t="s">
        <v>569</v>
      </c>
      <c r="H39" s="271"/>
      <c r="I39" s="271"/>
      <c r="J39" s="271"/>
      <c r="K39" s="269"/>
    </row>
    <row r="40" s="1" customFormat="1" ht="15" customHeight="1">
      <c r="B40" s="272"/>
      <c r="C40" s="273"/>
      <c r="D40" s="271"/>
      <c r="E40" s="274" t="s">
        <v>107</v>
      </c>
      <c r="F40" s="271"/>
      <c r="G40" s="271" t="s">
        <v>570</v>
      </c>
      <c r="H40" s="271"/>
      <c r="I40" s="271"/>
      <c r="J40" s="271"/>
      <c r="K40" s="269"/>
    </row>
    <row r="41" s="1" customFormat="1" ht="15" customHeight="1">
      <c r="B41" s="272"/>
      <c r="C41" s="273"/>
      <c r="D41" s="271"/>
      <c r="E41" s="274" t="s">
        <v>108</v>
      </c>
      <c r="F41" s="271"/>
      <c r="G41" s="271" t="s">
        <v>571</v>
      </c>
      <c r="H41" s="271"/>
      <c r="I41" s="271"/>
      <c r="J41" s="271"/>
      <c r="K41" s="269"/>
    </row>
    <row r="42" s="1" customFormat="1" ht="15" customHeight="1">
      <c r="B42" s="272"/>
      <c r="C42" s="273"/>
      <c r="D42" s="271"/>
      <c r="E42" s="274" t="s">
        <v>572</v>
      </c>
      <c r="F42" s="271"/>
      <c r="G42" s="271" t="s">
        <v>573</v>
      </c>
      <c r="H42" s="271"/>
      <c r="I42" s="271"/>
      <c r="J42" s="271"/>
      <c r="K42" s="269"/>
    </row>
    <row r="43" s="1" customFormat="1" ht="15" customHeight="1">
      <c r="B43" s="272"/>
      <c r="C43" s="273"/>
      <c r="D43" s="271"/>
      <c r="E43" s="274"/>
      <c r="F43" s="271"/>
      <c r="G43" s="271" t="s">
        <v>574</v>
      </c>
      <c r="H43" s="271"/>
      <c r="I43" s="271"/>
      <c r="J43" s="271"/>
      <c r="K43" s="269"/>
    </row>
    <row r="44" s="1" customFormat="1" ht="15" customHeight="1">
      <c r="B44" s="272"/>
      <c r="C44" s="273"/>
      <c r="D44" s="271"/>
      <c r="E44" s="274" t="s">
        <v>575</v>
      </c>
      <c r="F44" s="271"/>
      <c r="G44" s="271" t="s">
        <v>576</v>
      </c>
      <c r="H44" s="271"/>
      <c r="I44" s="271"/>
      <c r="J44" s="271"/>
      <c r="K44" s="269"/>
    </row>
    <row r="45" s="1" customFormat="1" ht="15" customHeight="1">
      <c r="B45" s="272"/>
      <c r="C45" s="273"/>
      <c r="D45" s="271"/>
      <c r="E45" s="274" t="s">
        <v>110</v>
      </c>
      <c r="F45" s="271"/>
      <c r="G45" s="271" t="s">
        <v>577</v>
      </c>
      <c r="H45" s="271"/>
      <c r="I45" s="271"/>
      <c r="J45" s="271"/>
      <c r="K45" s="269"/>
    </row>
    <row r="46" s="1" customFormat="1" ht="12.75" customHeight="1">
      <c r="B46" s="272"/>
      <c r="C46" s="273"/>
      <c r="D46" s="271"/>
      <c r="E46" s="271"/>
      <c r="F46" s="271"/>
      <c r="G46" s="271"/>
      <c r="H46" s="271"/>
      <c r="I46" s="271"/>
      <c r="J46" s="271"/>
      <c r="K46" s="269"/>
    </row>
    <row r="47" s="1" customFormat="1" ht="15" customHeight="1">
      <c r="B47" s="272"/>
      <c r="C47" s="273"/>
      <c r="D47" s="271" t="s">
        <v>578</v>
      </c>
      <c r="E47" s="271"/>
      <c r="F47" s="271"/>
      <c r="G47" s="271"/>
      <c r="H47" s="271"/>
      <c r="I47" s="271"/>
      <c r="J47" s="271"/>
      <c r="K47" s="269"/>
    </row>
    <row r="48" s="1" customFormat="1" ht="15" customHeight="1">
      <c r="B48" s="272"/>
      <c r="C48" s="273"/>
      <c r="D48" s="273"/>
      <c r="E48" s="271" t="s">
        <v>579</v>
      </c>
      <c r="F48" s="271"/>
      <c r="G48" s="271"/>
      <c r="H48" s="271"/>
      <c r="I48" s="271"/>
      <c r="J48" s="271"/>
      <c r="K48" s="269"/>
    </row>
    <row r="49" s="1" customFormat="1" ht="15" customHeight="1">
      <c r="B49" s="272"/>
      <c r="C49" s="273"/>
      <c r="D49" s="273"/>
      <c r="E49" s="271" t="s">
        <v>580</v>
      </c>
      <c r="F49" s="271"/>
      <c r="G49" s="271"/>
      <c r="H49" s="271"/>
      <c r="I49" s="271"/>
      <c r="J49" s="271"/>
      <c r="K49" s="269"/>
    </row>
    <row r="50" s="1" customFormat="1" ht="15" customHeight="1">
      <c r="B50" s="272"/>
      <c r="C50" s="273"/>
      <c r="D50" s="273"/>
      <c r="E50" s="271" t="s">
        <v>581</v>
      </c>
      <c r="F50" s="271"/>
      <c r="G50" s="271"/>
      <c r="H50" s="271"/>
      <c r="I50" s="271"/>
      <c r="J50" s="271"/>
      <c r="K50" s="269"/>
    </row>
    <row r="51" s="1" customFormat="1" ht="15" customHeight="1">
      <c r="B51" s="272"/>
      <c r="C51" s="273"/>
      <c r="D51" s="271" t="s">
        <v>582</v>
      </c>
      <c r="E51" s="271"/>
      <c r="F51" s="271"/>
      <c r="G51" s="271"/>
      <c r="H51" s="271"/>
      <c r="I51" s="271"/>
      <c r="J51" s="271"/>
      <c r="K51" s="269"/>
    </row>
    <row r="52" s="1" customFormat="1" ht="25.5" customHeight="1">
      <c r="B52" s="267"/>
      <c r="C52" s="268" t="s">
        <v>583</v>
      </c>
      <c r="D52" s="268"/>
      <c r="E52" s="268"/>
      <c r="F52" s="268"/>
      <c r="G52" s="268"/>
      <c r="H52" s="268"/>
      <c r="I52" s="268"/>
      <c r="J52" s="268"/>
      <c r="K52" s="269"/>
    </row>
    <row r="53" s="1" customFormat="1" ht="5.25" customHeight="1">
      <c r="B53" s="267"/>
      <c r="C53" s="270"/>
      <c r="D53" s="270"/>
      <c r="E53" s="270"/>
      <c r="F53" s="270"/>
      <c r="G53" s="270"/>
      <c r="H53" s="270"/>
      <c r="I53" s="270"/>
      <c r="J53" s="270"/>
      <c r="K53" s="269"/>
    </row>
    <row r="54" s="1" customFormat="1" ht="15" customHeight="1">
      <c r="B54" s="267"/>
      <c r="C54" s="271" t="s">
        <v>584</v>
      </c>
      <c r="D54" s="271"/>
      <c r="E54" s="271"/>
      <c r="F54" s="271"/>
      <c r="G54" s="271"/>
      <c r="H54" s="271"/>
      <c r="I54" s="271"/>
      <c r="J54" s="271"/>
      <c r="K54" s="269"/>
    </row>
    <row r="55" s="1" customFormat="1" ht="15" customHeight="1">
      <c r="B55" s="267"/>
      <c r="C55" s="271" t="s">
        <v>585</v>
      </c>
      <c r="D55" s="271"/>
      <c r="E55" s="271"/>
      <c r="F55" s="271"/>
      <c r="G55" s="271"/>
      <c r="H55" s="271"/>
      <c r="I55" s="271"/>
      <c r="J55" s="271"/>
      <c r="K55" s="269"/>
    </row>
    <row r="56" s="1" customFormat="1" ht="12.75" customHeight="1">
      <c r="B56" s="267"/>
      <c r="C56" s="271"/>
      <c r="D56" s="271"/>
      <c r="E56" s="271"/>
      <c r="F56" s="271"/>
      <c r="G56" s="271"/>
      <c r="H56" s="271"/>
      <c r="I56" s="271"/>
      <c r="J56" s="271"/>
      <c r="K56" s="269"/>
    </row>
    <row r="57" s="1" customFormat="1" ht="15" customHeight="1">
      <c r="B57" s="267"/>
      <c r="C57" s="271" t="s">
        <v>586</v>
      </c>
      <c r="D57" s="271"/>
      <c r="E57" s="271"/>
      <c r="F57" s="271"/>
      <c r="G57" s="271"/>
      <c r="H57" s="271"/>
      <c r="I57" s="271"/>
      <c r="J57" s="271"/>
      <c r="K57" s="269"/>
    </row>
    <row r="58" s="1" customFormat="1" ht="15" customHeight="1">
      <c r="B58" s="267"/>
      <c r="C58" s="273"/>
      <c r="D58" s="271" t="s">
        <v>587</v>
      </c>
      <c r="E58" s="271"/>
      <c r="F58" s="271"/>
      <c r="G58" s="271"/>
      <c r="H58" s="271"/>
      <c r="I58" s="271"/>
      <c r="J58" s="271"/>
      <c r="K58" s="269"/>
    </row>
    <row r="59" s="1" customFormat="1" ht="15" customHeight="1">
      <c r="B59" s="267"/>
      <c r="C59" s="273"/>
      <c r="D59" s="271" t="s">
        <v>588</v>
      </c>
      <c r="E59" s="271"/>
      <c r="F59" s="271"/>
      <c r="G59" s="271"/>
      <c r="H59" s="271"/>
      <c r="I59" s="271"/>
      <c r="J59" s="271"/>
      <c r="K59" s="269"/>
    </row>
    <row r="60" s="1" customFormat="1" ht="15" customHeight="1">
      <c r="B60" s="267"/>
      <c r="C60" s="273"/>
      <c r="D60" s="271" t="s">
        <v>589</v>
      </c>
      <c r="E60" s="271"/>
      <c r="F60" s="271"/>
      <c r="G60" s="271"/>
      <c r="H60" s="271"/>
      <c r="I60" s="271"/>
      <c r="J60" s="271"/>
      <c r="K60" s="269"/>
    </row>
    <row r="61" s="1" customFormat="1" ht="15" customHeight="1">
      <c r="B61" s="267"/>
      <c r="C61" s="273"/>
      <c r="D61" s="271" t="s">
        <v>590</v>
      </c>
      <c r="E61" s="271"/>
      <c r="F61" s="271"/>
      <c r="G61" s="271"/>
      <c r="H61" s="271"/>
      <c r="I61" s="271"/>
      <c r="J61" s="271"/>
      <c r="K61" s="269"/>
    </row>
    <row r="62" s="1" customFormat="1" ht="15" customHeight="1">
      <c r="B62" s="267"/>
      <c r="C62" s="273"/>
      <c r="D62" s="276" t="s">
        <v>591</v>
      </c>
      <c r="E62" s="276"/>
      <c r="F62" s="276"/>
      <c r="G62" s="276"/>
      <c r="H62" s="276"/>
      <c r="I62" s="276"/>
      <c r="J62" s="276"/>
      <c r="K62" s="269"/>
    </row>
    <row r="63" s="1" customFormat="1" ht="15" customHeight="1">
      <c r="B63" s="267"/>
      <c r="C63" s="273"/>
      <c r="D63" s="271" t="s">
        <v>592</v>
      </c>
      <c r="E63" s="271"/>
      <c r="F63" s="271"/>
      <c r="G63" s="271"/>
      <c r="H63" s="271"/>
      <c r="I63" s="271"/>
      <c r="J63" s="271"/>
      <c r="K63" s="269"/>
    </row>
    <row r="64" s="1" customFormat="1" ht="12.75" customHeight="1">
      <c r="B64" s="267"/>
      <c r="C64" s="273"/>
      <c r="D64" s="273"/>
      <c r="E64" s="277"/>
      <c r="F64" s="273"/>
      <c r="G64" s="273"/>
      <c r="H64" s="273"/>
      <c r="I64" s="273"/>
      <c r="J64" s="273"/>
      <c r="K64" s="269"/>
    </row>
    <row r="65" s="1" customFormat="1" ht="15" customHeight="1">
      <c r="B65" s="267"/>
      <c r="C65" s="273"/>
      <c r="D65" s="271" t="s">
        <v>593</v>
      </c>
      <c r="E65" s="271"/>
      <c r="F65" s="271"/>
      <c r="G65" s="271"/>
      <c r="H65" s="271"/>
      <c r="I65" s="271"/>
      <c r="J65" s="271"/>
      <c r="K65" s="269"/>
    </row>
    <row r="66" s="1" customFormat="1" ht="15" customHeight="1">
      <c r="B66" s="267"/>
      <c r="C66" s="273"/>
      <c r="D66" s="276" t="s">
        <v>594</v>
      </c>
      <c r="E66" s="276"/>
      <c r="F66" s="276"/>
      <c r="G66" s="276"/>
      <c r="H66" s="276"/>
      <c r="I66" s="276"/>
      <c r="J66" s="276"/>
      <c r="K66" s="269"/>
    </row>
    <row r="67" s="1" customFormat="1" ht="15" customHeight="1">
      <c r="B67" s="267"/>
      <c r="C67" s="273"/>
      <c r="D67" s="271" t="s">
        <v>595</v>
      </c>
      <c r="E67" s="271"/>
      <c r="F67" s="271"/>
      <c r="G67" s="271"/>
      <c r="H67" s="271"/>
      <c r="I67" s="271"/>
      <c r="J67" s="271"/>
      <c r="K67" s="269"/>
    </row>
    <row r="68" s="1" customFormat="1" ht="15" customHeight="1">
      <c r="B68" s="267"/>
      <c r="C68" s="273"/>
      <c r="D68" s="271" t="s">
        <v>596</v>
      </c>
      <c r="E68" s="271"/>
      <c r="F68" s="271"/>
      <c r="G68" s="271"/>
      <c r="H68" s="271"/>
      <c r="I68" s="271"/>
      <c r="J68" s="271"/>
      <c r="K68" s="269"/>
    </row>
    <row r="69" s="1" customFormat="1" ht="15" customHeight="1">
      <c r="B69" s="267"/>
      <c r="C69" s="273"/>
      <c r="D69" s="271" t="s">
        <v>597</v>
      </c>
      <c r="E69" s="271"/>
      <c r="F69" s="271"/>
      <c r="G69" s="271"/>
      <c r="H69" s="271"/>
      <c r="I69" s="271"/>
      <c r="J69" s="271"/>
      <c r="K69" s="269"/>
    </row>
    <row r="70" s="1" customFormat="1" ht="15" customHeight="1">
      <c r="B70" s="267"/>
      <c r="C70" s="273"/>
      <c r="D70" s="271" t="s">
        <v>598</v>
      </c>
      <c r="E70" s="271"/>
      <c r="F70" s="271"/>
      <c r="G70" s="271"/>
      <c r="H70" s="271"/>
      <c r="I70" s="271"/>
      <c r="J70" s="271"/>
      <c r="K70" s="269"/>
    </row>
    <row r="71" s="1" customFormat="1" ht="12.75" customHeight="1">
      <c r="B71" s="278"/>
      <c r="C71" s="279"/>
      <c r="D71" s="279"/>
      <c r="E71" s="279"/>
      <c r="F71" s="279"/>
      <c r="G71" s="279"/>
      <c r="H71" s="279"/>
      <c r="I71" s="279"/>
      <c r="J71" s="279"/>
      <c r="K71" s="280"/>
    </row>
    <row r="72" s="1" customFormat="1" ht="18.75" customHeight="1">
      <c r="B72" s="281"/>
      <c r="C72" s="281"/>
      <c r="D72" s="281"/>
      <c r="E72" s="281"/>
      <c r="F72" s="281"/>
      <c r="G72" s="281"/>
      <c r="H72" s="281"/>
      <c r="I72" s="281"/>
      <c r="J72" s="281"/>
      <c r="K72" s="282"/>
    </row>
    <row r="73" s="1" customFormat="1" ht="18.75" customHeight="1">
      <c r="B73" s="282"/>
      <c r="C73" s="282"/>
      <c r="D73" s="282"/>
      <c r="E73" s="282"/>
      <c r="F73" s="282"/>
      <c r="G73" s="282"/>
      <c r="H73" s="282"/>
      <c r="I73" s="282"/>
      <c r="J73" s="282"/>
      <c r="K73" s="282"/>
    </row>
    <row r="74" s="1" customFormat="1" ht="7.5" customHeight="1">
      <c r="B74" s="283"/>
      <c r="C74" s="284"/>
      <c r="D74" s="284"/>
      <c r="E74" s="284"/>
      <c r="F74" s="284"/>
      <c r="G74" s="284"/>
      <c r="H74" s="284"/>
      <c r="I74" s="284"/>
      <c r="J74" s="284"/>
      <c r="K74" s="285"/>
    </row>
    <row r="75" s="1" customFormat="1" ht="45" customHeight="1">
      <c r="B75" s="286"/>
      <c r="C75" s="287" t="s">
        <v>599</v>
      </c>
      <c r="D75" s="287"/>
      <c r="E75" s="287"/>
      <c r="F75" s="287"/>
      <c r="G75" s="287"/>
      <c r="H75" s="287"/>
      <c r="I75" s="287"/>
      <c r="J75" s="287"/>
      <c r="K75" s="288"/>
    </row>
    <row r="76" s="1" customFormat="1" ht="17.25" customHeight="1">
      <c r="B76" s="286"/>
      <c r="C76" s="289" t="s">
        <v>600</v>
      </c>
      <c r="D76" s="289"/>
      <c r="E76" s="289"/>
      <c r="F76" s="289" t="s">
        <v>601</v>
      </c>
      <c r="G76" s="290"/>
      <c r="H76" s="289" t="s">
        <v>58</v>
      </c>
      <c r="I76" s="289" t="s">
        <v>61</v>
      </c>
      <c r="J76" s="289" t="s">
        <v>602</v>
      </c>
      <c r="K76" s="288"/>
    </row>
    <row r="77" s="1" customFormat="1" ht="17.25" customHeight="1">
      <c r="B77" s="286"/>
      <c r="C77" s="291" t="s">
        <v>603</v>
      </c>
      <c r="D77" s="291"/>
      <c r="E77" s="291"/>
      <c r="F77" s="292" t="s">
        <v>604</v>
      </c>
      <c r="G77" s="293"/>
      <c r="H77" s="291"/>
      <c r="I77" s="291"/>
      <c r="J77" s="291" t="s">
        <v>605</v>
      </c>
      <c r="K77" s="288"/>
    </row>
    <row r="78" s="1" customFormat="1" ht="5.25" customHeight="1">
      <c r="B78" s="286"/>
      <c r="C78" s="294"/>
      <c r="D78" s="294"/>
      <c r="E78" s="294"/>
      <c r="F78" s="294"/>
      <c r="G78" s="295"/>
      <c r="H78" s="294"/>
      <c r="I78" s="294"/>
      <c r="J78" s="294"/>
      <c r="K78" s="288"/>
    </row>
    <row r="79" s="1" customFormat="1" ht="15" customHeight="1">
      <c r="B79" s="286"/>
      <c r="C79" s="274" t="s">
        <v>57</v>
      </c>
      <c r="D79" s="296"/>
      <c r="E79" s="296"/>
      <c r="F79" s="297" t="s">
        <v>606</v>
      </c>
      <c r="G79" s="298"/>
      <c r="H79" s="274" t="s">
        <v>607</v>
      </c>
      <c r="I79" s="274" t="s">
        <v>608</v>
      </c>
      <c r="J79" s="274">
        <v>20</v>
      </c>
      <c r="K79" s="288"/>
    </row>
    <row r="80" s="1" customFormat="1" ht="15" customHeight="1">
      <c r="B80" s="286"/>
      <c r="C80" s="274" t="s">
        <v>609</v>
      </c>
      <c r="D80" s="274"/>
      <c r="E80" s="274"/>
      <c r="F80" s="297" t="s">
        <v>606</v>
      </c>
      <c r="G80" s="298"/>
      <c r="H80" s="274" t="s">
        <v>610</v>
      </c>
      <c r="I80" s="274" t="s">
        <v>608</v>
      </c>
      <c r="J80" s="274">
        <v>120</v>
      </c>
      <c r="K80" s="288"/>
    </row>
    <row r="81" s="1" customFormat="1" ht="15" customHeight="1">
      <c r="B81" s="299"/>
      <c r="C81" s="274" t="s">
        <v>611</v>
      </c>
      <c r="D81" s="274"/>
      <c r="E81" s="274"/>
      <c r="F81" s="297" t="s">
        <v>612</v>
      </c>
      <c r="G81" s="298"/>
      <c r="H81" s="274" t="s">
        <v>613</v>
      </c>
      <c r="I81" s="274" t="s">
        <v>608</v>
      </c>
      <c r="J81" s="274">
        <v>50</v>
      </c>
      <c r="K81" s="288"/>
    </row>
    <row r="82" s="1" customFormat="1" ht="15" customHeight="1">
      <c r="B82" s="299"/>
      <c r="C82" s="274" t="s">
        <v>614</v>
      </c>
      <c r="D82" s="274"/>
      <c r="E82" s="274"/>
      <c r="F82" s="297" t="s">
        <v>606</v>
      </c>
      <c r="G82" s="298"/>
      <c r="H82" s="274" t="s">
        <v>615</v>
      </c>
      <c r="I82" s="274" t="s">
        <v>616</v>
      </c>
      <c r="J82" s="274"/>
      <c r="K82" s="288"/>
    </row>
    <row r="83" s="1" customFormat="1" ht="15" customHeight="1">
      <c r="B83" s="299"/>
      <c r="C83" s="300" t="s">
        <v>617</v>
      </c>
      <c r="D83" s="300"/>
      <c r="E83" s="300"/>
      <c r="F83" s="301" t="s">
        <v>612</v>
      </c>
      <c r="G83" s="300"/>
      <c r="H83" s="300" t="s">
        <v>618</v>
      </c>
      <c r="I83" s="300" t="s">
        <v>608</v>
      </c>
      <c r="J83" s="300">
        <v>15</v>
      </c>
      <c r="K83" s="288"/>
    </row>
    <row r="84" s="1" customFormat="1" ht="15" customHeight="1">
      <c r="B84" s="299"/>
      <c r="C84" s="300" t="s">
        <v>619</v>
      </c>
      <c r="D84" s="300"/>
      <c r="E84" s="300"/>
      <c r="F84" s="301" t="s">
        <v>612</v>
      </c>
      <c r="G84" s="300"/>
      <c r="H84" s="300" t="s">
        <v>620</v>
      </c>
      <c r="I84" s="300" t="s">
        <v>608</v>
      </c>
      <c r="J84" s="300">
        <v>15</v>
      </c>
      <c r="K84" s="288"/>
    </row>
    <row r="85" s="1" customFormat="1" ht="15" customHeight="1">
      <c r="B85" s="299"/>
      <c r="C85" s="300" t="s">
        <v>621</v>
      </c>
      <c r="D85" s="300"/>
      <c r="E85" s="300"/>
      <c r="F85" s="301" t="s">
        <v>612</v>
      </c>
      <c r="G85" s="300"/>
      <c r="H85" s="300" t="s">
        <v>622</v>
      </c>
      <c r="I85" s="300" t="s">
        <v>608</v>
      </c>
      <c r="J85" s="300">
        <v>20</v>
      </c>
      <c r="K85" s="288"/>
    </row>
    <row r="86" s="1" customFormat="1" ht="15" customHeight="1">
      <c r="B86" s="299"/>
      <c r="C86" s="300" t="s">
        <v>623</v>
      </c>
      <c r="D86" s="300"/>
      <c r="E86" s="300"/>
      <c r="F86" s="301" t="s">
        <v>612</v>
      </c>
      <c r="G86" s="300"/>
      <c r="H86" s="300" t="s">
        <v>624</v>
      </c>
      <c r="I86" s="300" t="s">
        <v>608</v>
      </c>
      <c r="J86" s="300">
        <v>20</v>
      </c>
      <c r="K86" s="288"/>
    </row>
    <row r="87" s="1" customFormat="1" ht="15" customHeight="1">
      <c r="B87" s="299"/>
      <c r="C87" s="274" t="s">
        <v>625</v>
      </c>
      <c r="D87" s="274"/>
      <c r="E87" s="274"/>
      <c r="F87" s="297" t="s">
        <v>612</v>
      </c>
      <c r="G87" s="298"/>
      <c r="H87" s="274" t="s">
        <v>626</v>
      </c>
      <c r="I87" s="274" t="s">
        <v>608</v>
      </c>
      <c r="J87" s="274">
        <v>50</v>
      </c>
      <c r="K87" s="288"/>
    </row>
    <row r="88" s="1" customFormat="1" ht="15" customHeight="1">
      <c r="B88" s="299"/>
      <c r="C88" s="274" t="s">
        <v>627</v>
      </c>
      <c r="D88" s="274"/>
      <c r="E88" s="274"/>
      <c r="F88" s="297" t="s">
        <v>612</v>
      </c>
      <c r="G88" s="298"/>
      <c r="H88" s="274" t="s">
        <v>628</v>
      </c>
      <c r="I88" s="274" t="s">
        <v>608</v>
      </c>
      <c r="J88" s="274">
        <v>20</v>
      </c>
      <c r="K88" s="288"/>
    </row>
    <row r="89" s="1" customFormat="1" ht="15" customHeight="1">
      <c r="B89" s="299"/>
      <c r="C89" s="274" t="s">
        <v>629</v>
      </c>
      <c r="D89" s="274"/>
      <c r="E89" s="274"/>
      <c r="F89" s="297" t="s">
        <v>612</v>
      </c>
      <c r="G89" s="298"/>
      <c r="H89" s="274" t="s">
        <v>630</v>
      </c>
      <c r="I89" s="274" t="s">
        <v>608</v>
      </c>
      <c r="J89" s="274">
        <v>20</v>
      </c>
      <c r="K89" s="288"/>
    </row>
    <row r="90" s="1" customFormat="1" ht="15" customHeight="1">
      <c r="B90" s="299"/>
      <c r="C90" s="274" t="s">
        <v>631</v>
      </c>
      <c r="D90" s="274"/>
      <c r="E90" s="274"/>
      <c r="F90" s="297" t="s">
        <v>612</v>
      </c>
      <c r="G90" s="298"/>
      <c r="H90" s="274" t="s">
        <v>632</v>
      </c>
      <c r="I90" s="274" t="s">
        <v>608</v>
      </c>
      <c r="J90" s="274">
        <v>50</v>
      </c>
      <c r="K90" s="288"/>
    </row>
    <row r="91" s="1" customFormat="1" ht="15" customHeight="1">
      <c r="B91" s="299"/>
      <c r="C91" s="274" t="s">
        <v>633</v>
      </c>
      <c r="D91" s="274"/>
      <c r="E91" s="274"/>
      <c r="F91" s="297" t="s">
        <v>612</v>
      </c>
      <c r="G91" s="298"/>
      <c r="H91" s="274" t="s">
        <v>633</v>
      </c>
      <c r="I91" s="274" t="s">
        <v>608</v>
      </c>
      <c r="J91" s="274">
        <v>50</v>
      </c>
      <c r="K91" s="288"/>
    </row>
    <row r="92" s="1" customFormat="1" ht="15" customHeight="1">
      <c r="B92" s="299"/>
      <c r="C92" s="274" t="s">
        <v>634</v>
      </c>
      <c r="D92" s="274"/>
      <c r="E92" s="274"/>
      <c r="F92" s="297" t="s">
        <v>612</v>
      </c>
      <c r="G92" s="298"/>
      <c r="H92" s="274" t="s">
        <v>635</v>
      </c>
      <c r="I92" s="274" t="s">
        <v>608</v>
      </c>
      <c r="J92" s="274">
        <v>255</v>
      </c>
      <c r="K92" s="288"/>
    </row>
    <row r="93" s="1" customFormat="1" ht="15" customHeight="1">
      <c r="B93" s="299"/>
      <c r="C93" s="274" t="s">
        <v>636</v>
      </c>
      <c r="D93" s="274"/>
      <c r="E93" s="274"/>
      <c r="F93" s="297" t="s">
        <v>606</v>
      </c>
      <c r="G93" s="298"/>
      <c r="H93" s="274" t="s">
        <v>637</v>
      </c>
      <c r="I93" s="274" t="s">
        <v>638</v>
      </c>
      <c r="J93" s="274"/>
      <c r="K93" s="288"/>
    </row>
    <row r="94" s="1" customFormat="1" ht="15" customHeight="1">
      <c r="B94" s="299"/>
      <c r="C94" s="274" t="s">
        <v>639</v>
      </c>
      <c r="D94" s="274"/>
      <c r="E94" s="274"/>
      <c r="F94" s="297" t="s">
        <v>606</v>
      </c>
      <c r="G94" s="298"/>
      <c r="H94" s="274" t="s">
        <v>640</v>
      </c>
      <c r="I94" s="274" t="s">
        <v>641</v>
      </c>
      <c r="J94" s="274"/>
      <c r="K94" s="288"/>
    </row>
    <row r="95" s="1" customFormat="1" ht="15" customHeight="1">
      <c r="B95" s="299"/>
      <c r="C95" s="274" t="s">
        <v>642</v>
      </c>
      <c r="D95" s="274"/>
      <c r="E95" s="274"/>
      <c r="F95" s="297" t="s">
        <v>606</v>
      </c>
      <c r="G95" s="298"/>
      <c r="H95" s="274" t="s">
        <v>642</v>
      </c>
      <c r="I95" s="274" t="s">
        <v>641</v>
      </c>
      <c r="J95" s="274"/>
      <c r="K95" s="288"/>
    </row>
    <row r="96" s="1" customFormat="1" ht="15" customHeight="1">
      <c r="B96" s="299"/>
      <c r="C96" s="274" t="s">
        <v>42</v>
      </c>
      <c r="D96" s="274"/>
      <c r="E96" s="274"/>
      <c r="F96" s="297" t="s">
        <v>606</v>
      </c>
      <c r="G96" s="298"/>
      <c r="H96" s="274" t="s">
        <v>643</v>
      </c>
      <c r="I96" s="274" t="s">
        <v>641</v>
      </c>
      <c r="J96" s="274"/>
      <c r="K96" s="288"/>
    </row>
    <row r="97" s="1" customFormat="1" ht="15" customHeight="1">
      <c r="B97" s="299"/>
      <c r="C97" s="274" t="s">
        <v>52</v>
      </c>
      <c r="D97" s="274"/>
      <c r="E97" s="274"/>
      <c r="F97" s="297" t="s">
        <v>606</v>
      </c>
      <c r="G97" s="298"/>
      <c r="H97" s="274" t="s">
        <v>644</v>
      </c>
      <c r="I97" s="274" t="s">
        <v>641</v>
      </c>
      <c r="J97" s="274"/>
      <c r="K97" s="288"/>
    </row>
    <row r="98" s="1" customFormat="1" ht="15" customHeight="1">
      <c r="B98" s="302"/>
      <c r="C98" s="303"/>
      <c r="D98" s="303"/>
      <c r="E98" s="303"/>
      <c r="F98" s="303"/>
      <c r="G98" s="303"/>
      <c r="H98" s="303"/>
      <c r="I98" s="303"/>
      <c r="J98" s="303"/>
      <c r="K98" s="304"/>
    </row>
    <row r="99" s="1" customFormat="1" ht="18.75" customHeight="1">
      <c r="B99" s="305"/>
      <c r="C99" s="306"/>
      <c r="D99" s="306"/>
      <c r="E99" s="306"/>
      <c r="F99" s="306"/>
      <c r="G99" s="306"/>
      <c r="H99" s="306"/>
      <c r="I99" s="306"/>
      <c r="J99" s="306"/>
      <c r="K99" s="305"/>
    </row>
    <row r="100" s="1" customFormat="1" ht="18.75" customHeight="1">
      <c r="B100" s="282"/>
      <c r="C100" s="282"/>
      <c r="D100" s="282"/>
      <c r="E100" s="282"/>
      <c r="F100" s="282"/>
      <c r="G100" s="282"/>
      <c r="H100" s="282"/>
      <c r="I100" s="282"/>
      <c r="J100" s="282"/>
      <c r="K100" s="282"/>
    </row>
    <row r="101" s="1" customFormat="1" ht="7.5" customHeight="1">
      <c r="B101" s="283"/>
      <c r="C101" s="284"/>
      <c r="D101" s="284"/>
      <c r="E101" s="284"/>
      <c r="F101" s="284"/>
      <c r="G101" s="284"/>
      <c r="H101" s="284"/>
      <c r="I101" s="284"/>
      <c r="J101" s="284"/>
      <c r="K101" s="285"/>
    </row>
    <row r="102" s="1" customFormat="1" ht="45" customHeight="1">
      <c r="B102" s="286"/>
      <c r="C102" s="287" t="s">
        <v>645</v>
      </c>
      <c r="D102" s="287"/>
      <c r="E102" s="287"/>
      <c r="F102" s="287"/>
      <c r="G102" s="287"/>
      <c r="H102" s="287"/>
      <c r="I102" s="287"/>
      <c r="J102" s="287"/>
      <c r="K102" s="288"/>
    </row>
    <row r="103" s="1" customFormat="1" ht="17.25" customHeight="1">
      <c r="B103" s="286"/>
      <c r="C103" s="289" t="s">
        <v>600</v>
      </c>
      <c r="D103" s="289"/>
      <c r="E103" s="289"/>
      <c r="F103" s="289" t="s">
        <v>601</v>
      </c>
      <c r="G103" s="290"/>
      <c r="H103" s="289" t="s">
        <v>58</v>
      </c>
      <c r="I103" s="289" t="s">
        <v>61</v>
      </c>
      <c r="J103" s="289" t="s">
        <v>602</v>
      </c>
      <c r="K103" s="288"/>
    </row>
    <row r="104" s="1" customFormat="1" ht="17.25" customHeight="1">
      <c r="B104" s="286"/>
      <c r="C104" s="291" t="s">
        <v>603</v>
      </c>
      <c r="D104" s="291"/>
      <c r="E104" s="291"/>
      <c r="F104" s="292" t="s">
        <v>604</v>
      </c>
      <c r="G104" s="293"/>
      <c r="H104" s="291"/>
      <c r="I104" s="291"/>
      <c r="J104" s="291" t="s">
        <v>605</v>
      </c>
      <c r="K104" s="288"/>
    </row>
    <row r="105" s="1" customFormat="1" ht="5.25" customHeight="1">
      <c r="B105" s="286"/>
      <c r="C105" s="289"/>
      <c r="D105" s="289"/>
      <c r="E105" s="289"/>
      <c r="F105" s="289"/>
      <c r="G105" s="307"/>
      <c r="H105" s="289"/>
      <c r="I105" s="289"/>
      <c r="J105" s="289"/>
      <c r="K105" s="288"/>
    </row>
    <row r="106" s="1" customFormat="1" ht="15" customHeight="1">
      <c r="B106" s="286"/>
      <c r="C106" s="274" t="s">
        <v>57</v>
      </c>
      <c r="D106" s="296"/>
      <c r="E106" s="296"/>
      <c r="F106" s="297" t="s">
        <v>606</v>
      </c>
      <c r="G106" s="274"/>
      <c r="H106" s="274" t="s">
        <v>646</v>
      </c>
      <c r="I106" s="274" t="s">
        <v>608</v>
      </c>
      <c r="J106" s="274">
        <v>20</v>
      </c>
      <c r="K106" s="288"/>
    </row>
    <row r="107" s="1" customFormat="1" ht="15" customHeight="1">
      <c r="B107" s="286"/>
      <c r="C107" s="274" t="s">
        <v>609</v>
      </c>
      <c r="D107" s="274"/>
      <c r="E107" s="274"/>
      <c r="F107" s="297" t="s">
        <v>606</v>
      </c>
      <c r="G107" s="274"/>
      <c r="H107" s="274" t="s">
        <v>646</v>
      </c>
      <c r="I107" s="274" t="s">
        <v>608</v>
      </c>
      <c r="J107" s="274">
        <v>120</v>
      </c>
      <c r="K107" s="288"/>
    </row>
    <row r="108" s="1" customFormat="1" ht="15" customHeight="1">
      <c r="B108" s="299"/>
      <c r="C108" s="274" t="s">
        <v>611</v>
      </c>
      <c r="D108" s="274"/>
      <c r="E108" s="274"/>
      <c r="F108" s="297" t="s">
        <v>612</v>
      </c>
      <c r="G108" s="274"/>
      <c r="H108" s="274" t="s">
        <v>646</v>
      </c>
      <c r="I108" s="274" t="s">
        <v>608</v>
      </c>
      <c r="J108" s="274">
        <v>50</v>
      </c>
      <c r="K108" s="288"/>
    </row>
    <row r="109" s="1" customFormat="1" ht="15" customHeight="1">
      <c r="B109" s="299"/>
      <c r="C109" s="274" t="s">
        <v>614</v>
      </c>
      <c r="D109" s="274"/>
      <c r="E109" s="274"/>
      <c r="F109" s="297" t="s">
        <v>606</v>
      </c>
      <c r="G109" s="274"/>
      <c r="H109" s="274" t="s">
        <v>646</v>
      </c>
      <c r="I109" s="274" t="s">
        <v>616</v>
      </c>
      <c r="J109" s="274"/>
      <c r="K109" s="288"/>
    </row>
    <row r="110" s="1" customFormat="1" ht="15" customHeight="1">
      <c r="B110" s="299"/>
      <c r="C110" s="274" t="s">
        <v>625</v>
      </c>
      <c r="D110" s="274"/>
      <c r="E110" s="274"/>
      <c r="F110" s="297" t="s">
        <v>612</v>
      </c>
      <c r="G110" s="274"/>
      <c r="H110" s="274" t="s">
        <v>646</v>
      </c>
      <c r="I110" s="274" t="s">
        <v>608</v>
      </c>
      <c r="J110" s="274">
        <v>50</v>
      </c>
      <c r="K110" s="288"/>
    </row>
    <row r="111" s="1" customFormat="1" ht="15" customHeight="1">
      <c r="B111" s="299"/>
      <c r="C111" s="274" t="s">
        <v>633</v>
      </c>
      <c r="D111" s="274"/>
      <c r="E111" s="274"/>
      <c r="F111" s="297" t="s">
        <v>612</v>
      </c>
      <c r="G111" s="274"/>
      <c r="H111" s="274" t="s">
        <v>646</v>
      </c>
      <c r="I111" s="274" t="s">
        <v>608</v>
      </c>
      <c r="J111" s="274">
        <v>50</v>
      </c>
      <c r="K111" s="288"/>
    </row>
    <row r="112" s="1" customFormat="1" ht="15" customHeight="1">
      <c r="B112" s="299"/>
      <c r="C112" s="274" t="s">
        <v>631</v>
      </c>
      <c r="D112" s="274"/>
      <c r="E112" s="274"/>
      <c r="F112" s="297" t="s">
        <v>612</v>
      </c>
      <c r="G112" s="274"/>
      <c r="H112" s="274" t="s">
        <v>646</v>
      </c>
      <c r="I112" s="274" t="s">
        <v>608</v>
      </c>
      <c r="J112" s="274">
        <v>50</v>
      </c>
      <c r="K112" s="288"/>
    </row>
    <row r="113" s="1" customFormat="1" ht="15" customHeight="1">
      <c r="B113" s="299"/>
      <c r="C113" s="274" t="s">
        <v>57</v>
      </c>
      <c r="D113" s="274"/>
      <c r="E113" s="274"/>
      <c r="F113" s="297" t="s">
        <v>606</v>
      </c>
      <c r="G113" s="274"/>
      <c r="H113" s="274" t="s">
        <v>647</v>
      </c>
      <c r="I113" s="274" t="s">
        <v>608</v>
      </c>
      <c r="J113" s="274">
        <v>20</v>
      </c>
      <c r="K113" s="288"/>
    </row>
    <row r="114" s="1" customFormat="1" ht="15" customHeight="1">
      <c r="B114" s="299"/>
      <c r="C114" s="274" t="s">
        <v>648</v>
      </c>
      <c r="D114" s="274"/>
      <c r="E114" s="274"/>
      <c r="F114" s="297" t="s">
        <v>606</v>
      </c>
      <c r="G114" s="274"/>
      <c r="H114" s="274" t="s">
        <v>649</v>
      </c>
      <c r="I114" s="274" t="s">
        <v>608</v>
      </c>
      <c r="J114" s="274">
        <v>120</v>
      </c>
      <c r="K114" s="288"/>
    </row>
    <row r="115" s="1" customFormat="1" ht="15" customHeight="1">
      <c r="B115" s="299"/>
      <c r="C115" s="274" t="s">
        <v>42</v>
      </c>
      <c r="D115" s="274"/>
      <c r="E115" s="274"/>
      <c r="F115" s="297" t="s">
        <v>606</v>
      </c>
      <c r="G115" s="274"/>
      <c r="H115" s="274" t="s">
        <v>650</v>
      </c>
      <c r="I115" s="274" t="s">
        <v>641</v>
      </c>
      <c r="J115" s="274"/>
      <c r="K115" s="288"/>
    </row>
    <row r="116" s="1" customFormat="1" ht="15" customHeight="1">
      <c r="B116" s="299"/>
      <c r="C116" s="274" t="s">
        <v>52</v>
      </c>
      <c r="D116" s="274"/>
      <c r="E116" s="274"/>
      <c r="F116" s="297" t="s">
        <v>606</v>
      </c>
      <c r="G116" s="274"/>
      <c r="H116" s="274" t="s">
        <v>651</v>
      </c>
      <c r="I116" s="274" t="s">
        <v>641</v>
      </c>
      <c r="J116" s="274"/>
      <c r="K116" s="288"/>
    </row>
    <row r="117" s="1" customFormat="1" ht="15" customHeight="1">
      <c r="B117" s="299"/>
      <c r="C117" s="274" t="s">
        <v>61</v>
      </c>
      <c r="D117" s="274"/>
      <c r="E117" s="274"/>
      <c r="F117" s="297" t="s">
        <v>606</v>
      </c>
      <c r="G117" s="274"/>
      <c r="H117" s="274" t="s">
        <v>652</v>
      </c>
      <c r="I117" s="274" t="s">
        <v>653</v>
      </c>
      <c r="J117" s="274"/>
      <c r="K117" s="288"/>
    </row>
    <row r="118" s="1" customFormat="1" ht="15" customHeight="1">
      <c r="B118" s="302"/>
      <c r="C118" s="308"/>
      <c r="D118" s="308"/>
      <c r="E118" s="308"/>
      <c r="F118" s="308"/>
      <c r="G118" s="308"/>
      <c r="H118" s="308"/>
      <c r="I118" s="308"/>
      <c r="J118" s="308"/>
      <c r="K118" s="304"/>
    </row>
    <row r="119" s="1" customFormat="1" ht="18.75" customHeight="1">
      <c r="B119" s="309"/>
      <c r="C119" s="310"/>
      <c r="D119" s="310"/>
      <c r="E119" s="310"/>
      <c r="F119" s="311"/>
      <c r="G119" s="310"/>
      <c r="H119" s="310"/>
      <c r="I119" s="310"/>
      <c r="J119" s="310"/>
      <c r="K119" s="309"/>
    </row>
    <row r="120" s="1" customFormat="1" ht="18.75" customHeight="1">
      <c r="B120" s="282"/>
      <c r="C120" s="282"/>
      <c r="D120" s="282"/>
      <c r="E120" s="282"/>
      <c r="F120" s="282"/>
      <c r="G120" s="282"/>
      <c r="H120" s="282"/>
      <c r="I120" s="282"/>
      <c r="J120" s="282"/>
      <c r="K120" s="282"/>
    </row>
    <row r="121" s="1" customFormat="1" ht="7.5" customHeight="1">
      <c r="B121" s="312"/>
      <c r="C121" s="313"/>
      <c r="D121" s="313"/>
      <c r="E121" s="313"/>
      <c r="F121" s="313"/>
      <c r="G121" s="313"/>
      <c r="H121" s="313"/>
      <c r="I121" s="313"/>
      <c r="J121" s="313"/>
      <c r="K121" s="314"/>
    </row>
    <row r="122" s="1" customFormat="1" ht="45" customHeight="1">
      <c r="B122" s="315"/>
      <c r="C122" s="265" t="s">
        <v>654</v>
      </c>
      <c r="D122" s="265"/>
      <c r="E122" s="265"/>
      <c r="F122" s="265"/>
      <c r="G122" s="265"/>
      <c r="H122" s="265"/>
      <c r="I122" s="265"/>
      <c r="J122" s="265"/>
      <c r="K122" s="316"/>
    </row>
    <row r="123" s="1" customFormat="1" ht="17.25" customHeight="1">
      <c r="B123" s="317"/>
      <c r="C123" s="289" t="s">
        <v>600</v>
      </c>
      <c r="D123" s="289"/>
      <c r="E123" s="289"/>
      <c r="F123" s="289" t="s">
        <v>601</v>
      </c>
      <c r="G123" s="290"/>
      <c r="H123" s="289" t="s">
        <v>58</v>
      </c>
      <c r="I123" s="289" t="s">
        <v>61</v>
      </c>
      <c r="J123" s="289" t="s">
        <v>602</v>
      </c>
      <c r="K123" s="318"/>
    </row>
    <row r="124" s="1" customFormat="1" ht="17.25" customHeight="1">
      <c r="B124" s="317"/>
      <c r="C124" s="291" t="s">
        <v>603</v>
      </c>
      <c r="D124" s="291"/>
      <c r="E124" s="291"/>
      <c r="F124" s="292" t="s">
        <v>604</v>
      </c>
      <c r="G124" s="293"/>
      <c r="H124" s="291"/>
      <c r="I124" s="291"/>
      <c r="J124" s="291" t="s">
        <v>605</v>
      </c>
      <c r="K124" s="318"/>
    </row>
    <row r="125" s="1" customFormat="1" ht="5.25" customHeight="1">
      <c r="B125" s="319"/>
      <c r="C125" s="294"/>
      <c r="D125" s="294"/>
      <c r="E125" s="294"/>
      <c r="F125" s="294"/>
      <c r="G125" s="320"/>
      <c r="H125" s="294"/>
      <c r="I125" s="294"/>
      <c r="J125" s="294"/>
      <c r="K125" s="321"/>
    </row>
    <row r="126" s="1" customFormat="1" ht="15" customHeight="1">
      <c r="B126" s="319"/>
      <c r="C126" s="274" t="s">
        <v>609</v>
      </c>
      <c r="D126" s="296"/>
      <c r="E126" s="296"/>
      <c r="F126" s="297" t="s">
        <v>606</v>
      </c>
      <c r="G126" s="274"/>
      <c r="H126" s="274" t="s">
        <v>646</v>
      </c>
      <c r="I126" s="274" t="s">
        <v>608</v>
      </c>
      <c r="J126" s="274">
        <v>120</v>
      </c>
      <c r="K126" s="322"/>
    </row>
    <row r="127" s="1" customFormat="1" ht="15" customHeight="1">
      <c r="B127" s="319"/>
      <c r="C127" s="274" t="s">
        <v>655</v>
      </c>
      <c r="D127" s="274"/>
      <c r="E127" s="274"/>
      <c r="F127" s="297" t="s">
        <v>606</v>
      </c>
      <c r="G127" s="274"/>
      <c r="H127" s="274" t="s">
        <v>656</v>
      </c>
      <c r="I127" s="274" t="s">
        <v>608</v>
      </c>
      <c r="J127" s="274" t="s">
        <v>657</v>
      </c>
      <c r="K127" s="322"/>
    </row>
    <row r="128" s="1" customFormat="1" ht="15" customHeight="1">
      <c r="B128" s="319"/>
      <c r="C128" s="274" t="s">
        <v>554</v>
      </c>
      <c r="D128" s="274"/>
      <c r="E128" s="274"/>
      <c r="F128" s="297" t="s">
        <v>606</v>
      </c>
      <c r="G128" s="274"/>
      <c r="H128" s="274" t="s">
        <v>658</v>
      </c>
      <c r="I128" s="274" t="s">
        <v>608</v>
      </c>
      <c r="J128" s="274" t="s">
        <v>657</v>
      </c>
      <c r="K128" s="322"/>
    </row>
    <row r="129" s="1" customFormat="1" ht="15" customHeight="1">
      <c r="B129" s="319"/>
      <c r="C129" s="274" t="s">
        <v>617</v>
      </c>
      <c r="D129" s="274"/>
      <c r="E129" s="274"/>
      <c r="F129" s="297" t="s">
        <v>612</v>
      </c>
      <c r="G129" s="274"/>
      <c r="H129" s="274" t="s">
        <v>618</v>
      </c>
      <c r="I129" s="274" t="s">
        <v>608</v>
      </c>
      <c r="J129" s="274">
        <v>15</v>
      </c>
      <c r="K129" s="322"/>
    </row>
    <row r="130" s="1" customFormat="1" ht="15" customHeight="1">
      <c r="B130" s="319"/>
      <c r="C130" s="300" t="s">
        <v>619</v>
      </c>
      <c r="D130" s="300"/>
      <c r="E130" s="300"/>
      <c r="F130" s="301" t="s">
        <v>612</v>
      </c>
      <c r="G130" s="300"/>
      <c r="H130" s="300" t="s">
        <v>620</v>
      </c>
      <c r="I130" s="300" t="s">
        <v>608</v>
      </c>
      <c r="J130" s="300">
        <v>15</v>
      </c>
      <c r="K130" s="322"/>
    </row>
    <row r="131" s="1" customFormat="1" ht="15" customHeight="1">
      <c r="B131" s="319"/>
      <c r="C131" s="300" t="s">
        <v>621</v>
      </c>
      <c r="D131" s="300"/>
      <c r="E131" s="300"/>
      <c r="F131" s="301" t="s">
        <v>612</v>
      </c>
      <c r="G131" s="300"/>
      <c r="H131" s="300" t="s">
        <v>622</v>
      </c>
      <c r="I131" s="300" t="s">
        <v>608</v>
      </c>
      <c r="J131" s="300">
        <v>20</v>
      </c>
      <c r="K131" s="322"/>
    </row>
    <row r="132" s="1" customFormat="1" ht="15" customHeight="1">
      <c r="B132" s="319"/>
      <c r="C132" s="300" t="s">
        <v>623</v>
      </c>
      <c r="D132" s="300"/>
      <c r="E132" s="300"/>
      <c r="F132" s="301" t="s">
        <v>612</v>
      </c>
      <c r="G132" s="300"/>
      <c r="H132" s="300" t="s">
        <v>624</v>
      </c>
      <c r="I132" s="300" t="s">
        <v>608</v>
      </c>
      <c r="J132" s="300">
        <v>20</v>
      </c>
      <c r="K132" s="322"/>
    </row>
    <row r="133" s="1" customFormat="1" ht="15" customHeight="1">
      <c r="B133" s="319"/>
      <c r="C133" s="274" t="s">
        <v>611</v>
      </c>
      <c r="D133" s="274"/>
      <c r="E133" s="274"/>
      <c r="F133" s="297" t="s">
        <v>612</v>
      </c>
      <c r="G133" s="274"/>
      <c r="H133" s="274" t="s">
        <v>646</v>
      </c>
      <c r="I133" s="274" t="s">
        <v>608</v>
      </c>
      <c r="J133" s="274">
        <v>50</v>
      </c>
      <c r="K133" s="322"/>
    </row>
    <row r="134" s="1" customFormat="1" ht="15" customHeight="1">
      <c r="B134" s="319"/>
      <c r="C134" s="274" t="s">
        <v>625</v>
      </c>
      <c r="D134" s="274"/>
      <c r="E134" s="274"/>
      <c r="F134" s="297" t="s">
        <v>612</v>
      </c>
      <c r="G134" s="274"/>
      <c r="H134" s="274" t="s">
        <v>646</v>
      </c>
      <c r="I134" s="274" t="s">
        <v>608</v>
      </c>
      <c r="J134" s="274">
        <v>50</v>
      </c>
      <c r="K134" s="322"/>
    </row>
    <row r="135" s="1" customFormat="1" ht="15" customHeight="1">
      <c r="B135" s="319"/>
      <c r="C135" s="274" t="s">
        <v>631</v>
      </c>
      <c r="D135" s="274"/>
      <c r="E135" s="274"/>
      <c r="F135" s="297" t="s">
        <v>612</v>
      </c>
      <c r="G135" s="274"/>
      <c r="H135" s="274" t="s">
        <v>646</v>
      </c>
      <c r="I135" s="274" t="s">
        <v>608</v>
      </c>
      <c r="J135" s="274">
        <v>50</v>
      </c>
      <c r="K135" s="322"/>
    </row>
    <row r="136" s="1" customFormat="1" ht="15" customHeight="1">
      <c r="B136" s="319"/>
      <c r="C136" s="274" t="s">
        <v>633</v>
      </c>
      <c r="D136" s="274"/>
      <c r="E136" s="274"/>
      <c r="F136" s="297" t="s">
        <v>612</v>
      </c>
      <c r="G136" s="274"/>
      <c r="H136" s="274" t="s">
        <v>646</v>
      </c>
      <c r="I136" s="274" t="s">
        <v>608</v>
      </c>
      <c r="J136" s="274">
        <v>50</v>
      </c>
      <c r="K136" s="322"/>
    </row>
    <row r="137" s="1" customFormat="1" ht="15" customHeight="1">
      <c r="B137" s="319"/>
      <c r="C137" s="274" t="s">
        <v>634</v>
      </c>
      <c r="D137" s="274"/>
      <c r="E137" s="274"/>
      <c r="F137" s="297" t="s">
        <v>612</v>
      </c>
      <c r="G137" s="274"/>
      <c r="H137" s="274" t="s">
        <v>659</v>
      </c>
      <c r="I137" s="274" t="s">
        <v>608</v>
      </c>
      <c r="J137" s="274">
        <v>255</v>
      </c>
      <c r="K137" s="322"/>
    </row>
    <row r="138" s="1" customFormat="1" ht="15" customHeight="1">
      <c r="B138" s="319"/>
      <c r="C138" s="274" t="s">
        <v>636</v>
      </c>
      <c r="D138" s="274"/>
      <c r="E138" s="274"/>
      <c r="F138" s="297" t="s">
        <v>606</v>
      </c>
      <c r="G138" s="274"/>
      <c r="H138" s="274" t="s">
        <v>660</v>
      </c>
      <c r="I138" s="274" t="s">
        <v>638</v>
      </c>
      <c r="J138" s="274"/>
      <c r="K138" s="322"/>
    </row>
    <row r="139" s="1" customFormat="1" ht="15" customHeight="1">
      <c r="B139" s="319"/>
      <c r="C139" s="274" t="s">
        <v>639</v>
      </c>
      <c r="D139" s="274"/>
      <c r="E139" s="274"/>
      <c r="F139" s="297" t="s">
        <v>606</v>
      </c>
      <c r="G139" s="274"/>
      <c r="H139" s="274" t="s">
        <v>661</v>
      </c>
      <c r="I139" s="274" t="s">
        <v>641</v>
      </c>
      <c r="J139" s="274"/>
      <c r="K139" s="322"/>
    </row>
    <row r="140" s="1" customFormat="1" ht="15" customHeight="1">
      <c r="B140" s="319"/>
      <c r="C140" s="274" t="s">
        <v>642</v>
      </c>
      <c r="D140" s="274"/>
      <c r="E140" s="274"/>
      <c r="F140" s="297" t="s">
        <v>606</v>
      </c>
      <c r="G140" s="274"/>
      <c r="H140" s="274" t="s">
        <v>642</v>
      </c>
      <c r="I140" s="274" t="s">
        <v>641</v>
      </c>
      <c r="J140" s="274"/>
      <c r="K140" s="322"/>
    </row>
    <row r="141" s="1" customFormat="1" ht="15" customHeight="1">
      <c r="B141" s="319"/>
      <c r="C141" s="274" t="s">
        <v>42</v>
      </c>
      <c r="D141" s="274"/>
      <c r="E141" s="274"/>
      <c r="F141" s="297" t="s">
        <v>606</v>
      </c>
      <c r="G141" s="274"/>
      <c r="H141" s="274" t="s">
        <v>662</v>
      </c>
      <c r="I141" s="274" t="s">
        <v>641</v>
      </c>
      <c r="J141" s="274"/>
      <c r="K141" s="322"/>
    </row>
    <row r="142" s="1" customFormat="1" ht="15" customHeight="1">
      <c r="B142" s="319"/>
      <c r="C142" s="274" t="s">
        <v>663</v>
      </c>
      <c r="D142" s="274"/>
      <c r="E142" s="274"/>
      <c r="F142" s="297" t="s">
        <v>606</v>
      </c>
      <c r="G142" s="274"/>
      <c r="H142" s="274" t="s">
        <v>664</v>
      </c>
      <c r="I142" s="274" t="s">
        <v>641</v>
      </c>
      <c r="J142" s="274"/>
      <c r="K142" s="322"/>
    </row>
    <row r="143" s="1" customFormat="1" ht="15" customHeight="1">
      <c r="B143" s="323"/>
      <c r="C143" s="324"/>
      <c r="D143" s="324"/>
      <c r="E143" s="324"/>
      <c r="F143" s="324"/>
      <c r="G143" s="324"/>
      <c r="H143" s="324"/>
      <c r="I143" s="324"/>
      <c r="J143" s="324"/>
      <c r="K143" s="325"/>
    </row>
    <row r="144" s="1" customFormat="1" ht="18.75" customHeight="1">
      <c r="B144" s="310"/>
      <c r="C144" s="310"/>
      <c r="D144" s="310"/>
      <c r="E144" s="310"/>
      <c r="F144" s="311"/>
      <c r="G144" s="310"/>
      <c r="H144" s="310"/>
      <c r="I144" s="310"/>
      <c r="J144" s="310"/>
      <c r="K144" s="310"/>
    </row>
    <row r="145" s="1" customFormat="1" ht="18.75" customHeight="1">
      <c r="B145" s="282"/>
      <c r="C145" s="282"/>
      <c r="D145" s="282"/>
      <c r="E145" s="282"/>
      <c r="F145" s="282"/>
      <c r="G145" s="282"/>
      <c r="H145" s="282"/>
      <c r="I145" s="282"/>
      <c r="J145" s="282"/>
      <c r="K145" s="282"/>
    </row>
    <row r="146" s="1" customFormat="1" ht="7.5" customHeight="1">
      <c r="B146" s="283"/>
      <c r="C146" s="284"/>
      <c r="D146" s="284"/>
      <c r="E146" s="284"/>
      <c r="F146" s="284"/>
      <c r="G146" s="284"/>
      <c r="H146" s="284"/>
      <c r="I146" s="284"/>
      <c r="J146" s="284"/>
      <c r="K146" s="285"/>
    </row>
    <row r="147" s="1" customFormat="1" ht="45" customHeight="1">
      <c r="B147" s="286"/>
      <c r="C147" s="287" t="s">
        <v>665</v>
      </c>
      <c r="D147" s="287"/>
      <c r="E147" s="287"/>
      <c r="F147" s="287"/>
      <c r="G147" s="287"/>
      <c r="H147" s="287"/>
      <c r="I147" s="287"/>
      <c r="J147" s="287"/>
      <c r="K147" s="288"/>
    </row>
    <row r="148" s="1" customFormat="1" ht="17.25" customHeight="1">
      <c r="B148" s="286"/>
      <c r="C148" s="289" t="s">
        <v>600</v>
      </c>
      <c r="D148" s="289"/>
      <c r="E148" s="289"/>
      <c r="F148" s="289" t="s">
        <v>601</v>
      </c>
      <c r="G148" s="290"/>
      <c r="H148" s="289" t="s">
        <v>58</v>
      </c>
      <c r="I148" s="289" t="s">
        <v>61</v>
      </c>
      <c r="J148" s="289" t="s">
        <v>602</v>
      </c>
      <c r="K148" s="288"/>
    </row>
    <row r="149" s="1" customFormat="1" ht="17.25" customHeight="1">
      <c r="B149" s="286"/>
      <c r="C149" s="291" t="s">
        <v>603</v>
      </c>
      <c r="D149" s="291"/>
      <c r="E149" s="291"/>
      <c r="F149" s="292" t="s">
        <v>604</v>
      </c>
      <c r="G149" s="293"/>
      <c r="H149" s="291"/>
      <c r="I149" s="291"/>
      <c r="J149" s="291" t="s">
        <v>605</v>
      </c>
      <c r="K149" s="288"/>
    </row>
    <row r="150" s="1" customFormat="1" ht="5.25" customHeight="1">
      <c r="B150" s="299"/>
      <c r="C150" s="294"/>
      <c r="D150" s="294"/>
      <c r="E150" s="294"/>
      <c r="F150" s="294"/>
      <c r="G150" s="295"/>
      <c r="H150" s="294"/>
      <c r="I150" s="294"/>
      <c r="J150" s="294"/>
      <c r="K150" s="322"/>
    </row>
    <row r="151" s="1" customFormat="1" ht="15" customHeight="1">
      <c r="B151" s="299"/>
      <c r="C151" s="326" t="s">
        <v>609</v>
      </c>
      <c r="D151" s="274"/>
      <c r="E151" s="274"/>
      <c r="F151" s="327" t="s">
        <v>606</v>
      </c>
      <c r="G151" s="274"/>
      <c r="H151" s="326" t="s">
        <v>646</v>
      </c>
      <c r="I151" s="326" t="s">
        <v>608</v>
      </c>
      <c r="J151" s="326">
        <v>120</v>
      </c>
      <c r="K151" s="322"/>
    </row>
    <row r="152" s="1" customFormat="1" ht="15" customHeight="1">
      <c r="B152" s="299"/>
      <c r="C152" s="326" t="s">
        <v>655</v>
      </c>
      <c r="D152" s="274"/>
      <c r="E152" s="274"/>
      <c r="F152" s="327" t="s">
        <v>606</v>
      </c>
      <c r="G152" s="274"/>
      <c r="H152" s="326" t="s">
        <v>666</v>
      </c>
      <c r="I152" s="326" t="s">
        <v>608</v>
      </c>
      <c r="J152" s="326" t="s">
        <v>657</v>
      </c>
      <c r="K152" s="322"/>
    </row>
    <row r="153" s="1" customFormat="1" ht="15" customHeight="1">
      <c r="B153" s="299"/>
      <c r="C153" s="326" t="s">
        <v>554</v>
      </c>
      <c r="D153" s="274"/>
      <c r="E153" s="274"/>
      <c r="F153" s="327" t="s">
        <v>606</v>
      </c>
      <c r="G153" s="274"/>
      <c r="H153" s="326" t="s">
        <v>667</v>
      </c>
      <c r="I153" s="326" t="s">
        <v>608</v>
      </c>
      <c r="J153" s="326" t="s">
        <v>657</v>
      </c>
      <c r="K153" s="322"/>
    </row>
    <row r="154" s="1" customFormat="1" ht="15" customHeight="1">
      <c r="B154" s="299"/>
      <c r="C154" s="326" t="s">
        <v>611</v>
      </c>
      <c r="D154" s="274"/>
      <c r="E154" s="274"/>
      <c r="F154" s="327" t="s">
        <v>612</v>
      </c>
      <c r="G154" s="274"/>
      <c r="H154" s="326" t="s">
        <v>646</v>
      </c>
      <c r="I154" s="326" t="s">
        <v>608</v>
      </c>
      <c r="J154" s="326">
        <v>50</v>
      </c>
      <c r="K154" s="322"/>
    </row>
    <row r="155" s="1" customFormat="1" ht="15" customHeight="1">
      <c r="B155" s="299"/>
      <c r="C155" s="326" t="s">
        <v>614</v>
      </c>
      <c r="D155" s="274"/>
      <c r="E155" s="274"/>
      <c r="F155" s="327" t="s">
        <v>606</v>
      </c>
      <c r="G155" s="274"/>
      <c r="H155" s="326" t="s">
        <v>646</v>
      </c>
      <c r="I155" s="326" t="s">
        <v>616</v>
      </c>
      <c r="J155" s="326"/>
      <c r="K155" s="322"/>
    </row>
    <row r="156" s="1" customFormat="1" ht="15" customHeight="1">
      <c r="B156" s="299"/>
      <c r="C156" s="326" t="s">
        <v>625</v>
      </c>
      <c r="D156" s="274"/>
      <c r="E156" s="274"/>
      <c r="F156" s="327" t="s">
        <v>612</v>
      </c>
      <c r="G156" s="274"/>
      <c r="H156" s="326" t="s">
        <v>646</v>
      </c>
      <c r="I156" s="326" t="s">
        <v>608</v>
      </c>
      <c r="J156" s="326">
        <v>50</v>
      </c>
      <c r="K156" s="322"/>
    </row>
    <row r="157" s="1" customFormat="1" ht="15" customHeight="1">
      <c r="B157" s="299"/>
      <c r="C157" s="326" t="s">
        <v>633</v>
      </c>
      <c r="D157" s="274"/>
      <c r="E157" s="274"/>
      <c r="F157" s="327" t="s">
        <v>612</v>
      </c>
      <c r="G157" s="274"/>
      <c r="H157" s="326" t="s">
        <v>646</v>
      </c>
      <c r="I157" s="326" t="s">
        <v>608</v>
      </c>
      <c r="J157" s="326">
        <v>50</v>
      </c>
      <c r="K157" s="322"/>
    </row>
    <row r="158" s="1" customFormat="1" ht="15" customHeight="1">
      <c r="B158" s="299"/>
      <c r="C158" s="326" t="s">
        <v>631</v>
      </c>
      <c r="D158" s="274"/>
      <c r="E158" s="274"/>
      <c r="F158" s="327" t="s">
        <v>612</v>
      </c>
      <c r="G158" s="274"/>
      <c r="H158" s="326" t="s">
        <v>646</v>
      </c>
      <c r="I158" s="326" t="s">
        <v>608</v>
      </c>
      <c r="J158" s="326">
        <v>50</v>
      </c>
      <c r="K158" s="322"/>
    </row>
    <row r="159" s="1" customFormat="1" ht="15" customHeight="1">
      <c r="B159" s="299"/>
      <c r="C159" s="326" t="s">
        <v>94</v>
      </c>
      <c r="D159" s="274"/>
      <c r="E159" s="274"/>
      <c r="F159" s="327" t="s">
        <v>606</v>
      </c>
      <c r="G159" s="274"/>
      <c r="H159" s="326" t="s">
        <v>668</v>
      </c>
      <c r="I159" s="326" t="s">
        <v>608</v>
      </c>
      <c r="J159" s="326" t="s">
        <v>669</v>
      </c>
      <c r="K159" s="322"/>
    </row>
    <row r="160" s="1" customFormat="1" ht="15" customHeight="1">
      <c r="B160" s="299"/>
      <c r="C160" s="326" t="s">
        <v>670</v>
      </c>
      <c r="D160" s="274"/>
      <c r="E160" s="274"/>
      <c r="F160" s="327" t="s">
        <v>606</v>
      </c>
      <c r="G160" s="274"/>
      <c r="H160" s="326" t="s">
        <v>671</v>
      </c>
      <c r="I160" s="326" t="s">
        <v>641</v>
      </c>
      <c r="J160" s="326"/>
      <c r="K160" s="322"/>
    </row>
    <row r="161" s="1" customFormat="1" ht="15" customHeight="1">
      <c r="B161" s="328"/>
      <c r="C161" s="308"/>
      <c r="D161" s="308"/>
      <c r="E161" s="308"/>
      <c r="F161" s="308"/>
      <c r="G161" s="308"/>
      <c r="H161" s="308"/>
      <c r="I161" s="308"/>
      <c r="J161" s="308"/>
      <c r="K161" s="329"/>
    </row>
    <row r="162" s="1" customFormat="1" ht="18.75" customHeight="1">
      <c r="B162" s="310"/>
      <c r="C162" s="320"/>
      <c r="D162" s="320"/>
      <c r="E162" s="320"/>
      <c r="F162" s="330"/>
      <c r="G162" s="320"/>
      <c r="H162" s="320"/>
      <c r="I162" s="320"/>
      <c r="J162" s="320"/>
      <c r="K162" s="310"/>
    </row>
    <row r="163" s="1" customFormat="1" ht="18.75" customHeight="1">
      <c r="B163" s="282"/>
      <c r="C163" s="282"/>
      <c r="D163" s="282"/>
      <c r="E163" s="282"/>
      <c r="F163" s="282"/>
      <c r="G163" s="282"/>
      <c r="H163" s="282"/>
      <c r="I163" s="282"/>
      <c r="J163" s="282"/>
      <c r="K163" s="282"/>
    </row>
    <row r="164" s="1" customFormat="1" ht="7.5" customHeight="1">
      <c r="B164" s="261"/>
      <c r="C164" s="262"/>
      <c r="D164" s="262"/>
      <c r="E164" s="262"/>
      <c r="F164" s="262"/>
      <c r="G164" s="262"/>
      <c r="H164" s="262"/>
      <c r="I164" s="262"/>
      <c r="J164" s="262"/>
      <c r="K164" s="263"/>
    </row>
    <row r="165" s="1" customFormat="1" ht="45" customHeight="1">
      <c r="B165" s="264"/>
      <c r="C165" s="265" t="s">
        <v>672</v>
      </c>
      <c r="D165" s="265"/>
      <c r="E165" s="265"/>
      <c r="F165" s="265"/>
      <c r="G165" s="265"/>
      <c r="H165" s="265"/>
      <c r="I165" s="265"/>
      <c r="J165" s="265"/>
      <c r="K165" s="266"/>
    </row>
    <row r="166" s="1" customFormat="1" ht="17.25" customHeight="1">
      <c r="B166" s="264"/>
      <c r="C166" s="289" t="s">
        <v>600</v>
      </c>
      <c r="D166" s="289"/>
      <c r="E166" s="289"/>
      <c r="F166" s="289" t="s">
        <v>601</v>
      </c>
      <c r="G166" s="331"/>
      <c r="H166" s="332" t="s">
        <v>58</v>
      </c>
      <c r="I166" s="332" t="s">
        <v>61</v>
      </c>
      <c r="J166" s="289" t="s">
        <v>602</v>
      </c>
      <c r="K166" s="266"/>
    </row>
    <row r="167" s="1" customFormat="1" ht="17.25" customHeight="1">
      <c r="B167" s="267"/>
      <c r="C167" s="291" t="s">
        <v>603</v>
      </c>
      <c r="D167" s="291"/>
      <c r="E167" s="291"/>
      <c r="F167" s="292" t="s">
        <v>604</v>
      </c>
      <c r="G167" s="333"/>
      <c r="H167" s="334"/>
      <c r="I167" s="334"/>
      <c r="J167" s="291" t="s">
        <v>605</v>
      </c>
      <c r="K167" s="269"/>
    </row>
    <row r="168" s="1" customFormat="1" ht="5.25" customHeight="1">
      <c r="B168" s="299"/>
      <c r="C168" s="294"/>
      <c r="D168" s="294"/>
      <c r="E168" s="294"/>
      <c r="F168" s="294"/>
      <c r="G168" s="295"/>
      <c r="H168" s="294"/>
      <c r="I168" s="294"/>
      <c r="J168" s="294"/>
      <c r="K168" s="322"/>
    </row>
    <row r="169" s="1" customFormat="1" ht="15" customHeight="1">
      <c r="B169" s="299"/>
      <c r="C169" s="274" t="s">
        <v>609</v>
      </c>
      <c r="D169" s="274"/>
      <c r="E169" s="274"/>
      <c r="F169" s="297" t="s">
        <v>606</v>
      </c>
      <c r="G169" s="274"/>
      <c r="H169" s="274" t="s">
        <v>646</v>
      </c>
      <c r="I169" s="274" t="s">
        <v>608</v>
      </c>
      <c r="J169" s="274">
        <v>120</v>
      </c>
      <c r="K169" s="322"/>
    </row>
    <row r="170" s="1" customFormat="1" ht="15" customHeight="1">
      <c r="B170" s="299"/>
      <c r="C170" s="274" t="s">
        <v>655</v>
      </c>
      <c r="D170" s="274"/>
      <c r="E170" s="274"/>
      <c r="F170" s="297" t="s">
        <v>606</v>
      </c>
      <c r="G170" s="274"/>
      <c r="H170" s="274" t="s">
        <v>656</v>
      </c>
      <c r="I170" s="274" t="s">
        <v>608</v>
      </c>
      <c r="J170" s="274" t="s">
        <v>657</v>
      </c>
      <c r="K170" s="322"/>
    </row>
    <row r="171" s="1" customFormat="1" ht="15" customHeight="1">
      <c r="B171" s="299"/>
      <c r="C171" s="274" t="s">
        <v>554</v>
      </c>
      <c r="D171" s="274"/>
      <c r="E171" s="274"/>
      <c r="F171" s="297" t="s">
        <v>606</v>
      </c>
      <c r="G171" s="274"/>
      <c r="H171" s="274" t="s">
        <v>673</v>
      </c>
      <c r="I171" s="274" t="s">
        <v>608</v>
      </c>
      <c r="J171" s="274" t="s">
        <v>657</v>
      </c>
      <c r="K171" s="322"/>
    </row>
    <row r="172" s="1" customFormat="1" ht="15" customHeight="1">
      <c r="B172" s="299"/>
      <c r="C172" s="274" t="s">
        <v>611</v>
      </c>
      <c r="D172" s="274"/>
      <c r="E172" s="274"/>
      <c r="F172" s="297" t="s">
        <v>612</v>
      </c>
      <c r="G172" s="274"/>
      <c r="H172" s="274" t="s">
        <v>673</v>
      </c>
      <c r="I172" s="274" t="s">
        <v>608</v>
      </c>
      <c r="J172" s="274">
        <v>50</v>
      </c>
      <c r="K172" s="322"/>
    </row>
    <row r="173" s="1" customFormat="1" ht="15" customHeight="1">
      <c r="B173" s="299"/>
      <c r="C173" s="274" t="s">
        <v>614</v>
      </c>
      <c r="D173" s="274"/>
      <c r="E173" s="274"/>
      <c r="F173" s="297" t="s">
        <v>606</v>
      </c>
      <c r="G173" s="274"/>
      <c r="H173" s="274" t="s">
        <v>673</v>
      </c>
      <c r="I173" s="274" t="s">
        <v>616</v>
      </c>
      <c r="J173" s="274"/>
      <c r="K173" s="322"/>
    </row>
    <row r="174" s="1" customFormat="1" ht="15" customHeight="1">
      <c r="B174" s="299"/>
      <c r="C174" s="274" t="s">
        <v>625</v>
      </c>
      <c r="D174" s="274"/>
      <c r="E174" s="274"/>
      <c r="F174" s="297" t="s">
        <v>612</v>
      </c>
      <c r="G174" s="274"/>
      <c r="H174" s="274" t="s">
        <v>673</v>
      </c>
      <c r="I174" s="274" t="s">
        <v>608</v>
      </c>
      <c r="J174" s="274">
        <v>50</v>
      </c>
      <c r="K174" s="322"/>
    </row>
    <row r="175" s="1" customFormat="1" ht="15" customHeight="1">
      <c r="B175" s="299"/>
      <c r="C175" s="274" t="s">
        <v>633</v>
      </c>
      <c r="D175" s="274"/>
      <c r="E175" s="274"/>
      <c r="F175" s="297" t="s">
        <v>612</v>
      </c>
      <c r="G175" s="274"/>
      <c r="H175" s="274" t="s">
        <v>673</v>
      </c>
      <c r="I175" s="274" t="s">
        <v>608</v>
      </c>
      <c r="J175" s="274">
        <v>50</v>
      </c>
      <c r="K175" s="322"/>
    </row>
    <row r="176" s="1" customFormat="1" ht="15" customHeight="1">
      <c r="B176" s="299"/>
      <c r="C176" s="274" t="s">
        <v>631</v>
      </c>
      <c r="D176" s="274"/>
      <c r="E176" s="274"/>
      <c r="F176" s="297" t="s">
        <v>612</v>
      </c>
      <c r="G176" s="274"/>
      <c r="H176" s="274" t="s">
        <v>673</v>
      </c>
      <c r="I176" s="274" t="s">
        <v>608</v>
      </c>
      <c r="J176" s="274">
        <v>50</v>
      </c>
      <c r="K176" s="322"/>
    </row>
    <row r="177" s="1" customFormat="1" ht="15" customHeight="1">
      <c r="B177" s="299"/>
      <c r="C177" s="274" t="s">
        <v>106</v>
      </c>
      <c r="D177" s="274"/>
      <c r="E177" s="274"/>
      <c r="F177" s="297" t="s">
        <v>606</v>
      </c>
      <c r="G177" s="274"/>
      <c r="H177" s="274" t="s">
        <v>674</v>
      </c>
      <c r="I177" s="274" t="s">
        <v>675</v>
      </c>
      <c r="J177" s="274"/>
      <c r="K177" s="322"/>
    </row>
    <row r="178" s="1" customFormat="1" ht="15" customHeight="1">
      <c r="B178" s="299"/>
      <c r="C178" s="274" t="s">
        <v>61</v>
      </c>
      <c r="D178" s="274"/>
      <c r="E178" s="274"/>
      <c r="F178" s="297" t="s">
        <v>606</v>
      </c>
      <c r="G178" s="274"/>
      <c r="H178" s="274" t="s">
        <v>676</v>
      </c>
      <c r="I178" s="274" t="s">
        <v>677</v>
      </c>
      <c r="J178" s="274">
        <v>1</v>
      </c>
      <c r="K178" s="322"/>
    </row>
    <row r="179" s="1" customFormat="1" ht="15" customHeight="1">
      <c r="B179" s="299"/>
      <c r="C179" s="274" t="s">
        <v>57</v>
      </c>
      <c r="D179" s="274"/>
      <c r="E179" s="274"/>
      <c r="F179" s="297" t="s">
        <v>606</v>
      </c>
      <c r="G179" s="274"/>
      <c r="H179" s="274" t="s">
        <v>678</v>
      </c>
      <c r="I179" s="274" t="s">
        <v>608</v>
      </c>
      <c r="J179" s="274">
        <v>20</v>
      </c>
      <c r="K179" s="322"/>
    </row>
    <row r="180" s="1" customFormat="1" ht="15" customHeight="1">
      <c r="B180" s="299"/>
      <c r="C180" s="274" t="s">
        <v>58</v>
      </c>
      <c r="D180" s="274"/>
      <c r="E180" s="274"/>
      <c r="F180" s="297" t="s">
        <v>606</v>
      </c>
      <c r="G180" s="274"/>
      <c r="H180" s="274" t="s">
        <v>679</v>
      </c>
      <c r="I180" s="274" t="s">
        <v>608</v>
      </c>
      <c r="J180" s="274">
        <v>255</v>
      </c>
      <c r="K180" s="322"/>
    </row>
    <row r="181" s="1" customFormat="1" ht="15" customHeight="1">
      <c r="B181" s="299"/>
      <c r="C181" s="274" t="s">
        <v>107</v>
      </c>
      <c r="D181" s="274"/>
      <c r="E181" s="274"/>
      <c r="F181" s="297" t="s">
        <v>606</v>
      </c>
      <c r="G181" s="274"/>
      <c r="H181" s="274" t="s">
        <v>570</v>
      </c>
      <c r="I181" s="274" t="s">
        <v>608</v>
      </c>
      <c r="J181" s="274">
        <v>10</v>
      </c>
      <c r="K181" s="322"/>
    </row>
    <row r="182" s="1" customFormat="1" ht="15" customHeight="1">
      <c r="B182" s="299"/>
      <c r="C182" s="274" t="s">
        <v>108</v>
      </c>
      <c r="D182" s="274"/>
      <c r="E182" s="274"/>
      <c r="F182" s="297" t="s">
        <v>606</v>
      </c>
      <c r="G182" s="274"/>
      <c r="H182" s="274" t="s">
        <v>680</v>
      </c>
      <c r="I182" s="274" t="s">
        <v>641</v>
      </c>
      <c r="J182" s="274"/>
      <c r="K182" s="322"/>
    </row>
    <row r="183" s="1" customFormat="1" ht="15" customHeight="1">
      <c r="B183" s="299"/>
      <c r="C183" s="274" t="s">
        <v>681</v>
      </c>
      <c r="D183" s="274"/>
      <c r="E183" s="274"/>
      <c r="F183" s="297" t="s">
        <v>606</v>
      </c>
      <c r="G183" s="274"/>
      <c r="H183" s="274" t="s">
        <v>682</v>
      </c>
      <c r="I183" s="274" t="s">
        <v>641</v>
      </c>
      <c r="J183" s="274"/>
      <c r="K183" s="322"/>
    </row>
    <row r="184" s="1" customFormat="1" ht="15" customHeight="1">
      <c r="B184" s="299"/>
      <c r="C184" s="274" t="s">
        <v>670</v>
      </c>
      <c r="D184" s="274"/>
      <c r="E184" s="274"/>
      <c r="F184" s="297" t="s">
        <v>606</v>
      </c>
      <c r="G184" s="274"/>
      <c r="H184" s="274" t="s">
        <v>683</v>
      </c>
      <c r="I184" s="274" t="s">
        <v>641</v>
      </c>
      <c r="J184" s="274"/>
      <c r="K184" s="322"/>
    </row>
    <row r="185" s="1" customFormat="1" ht="15" customHeight="1">
      <c r="B185" s="299"/>
      <c r="C185" s="274" t="s">
        <v>110</v>
      </c>
      <c r="D185" s="274"/>
      <c r="E185" s="274"/>
      <c r="F185" s="297" t="s">
        <v>612</v>
      </c>
      <c r="G185" s="274"/>
      <c r="H185" s="274" t="s">
        <v>684</v>
      </c>
      <c r="I185" s="274" t="s">
        <v>608</v>
      </c>
      <c r="J185" s="274">
        <v>50</v>
      </c>
      <c r="K185" s="322"/>
    </row>
    <row r="186" s="1" customFormat="1" ht="15" customHeight="1">
      <c r="B186" s="299"/>
      <c r="C186" s="274" t="s">
        <v>685</v>
      </c>
      <c r="D186" s="274"/>
      <c r="E186" s="274"/>
      <c r="F186" s="297" t="s">
        <v>612</v>
      </c>
      <c r="G186" s="274"/>
      <c r="H186" s="274" t="s">
        <v>686</v>
      </c>
      <c r="I186" s="274" t="s">
        <v>687</v>
      </c>
      <c r="J186" s="274"/>
      <c r="K186" s="322"/>
    </row>
    <row r="187" s="1" customFormat="1" ht="15" customHeight="1">
      <c r="B187" s="299"/>
      <c r="C187" s="274" t="s">
        <v>688</v>
      </c>
      <c r="D187" s="274"/>
      <c r="E187" s="274"/>
      <c r="F187" s="297" t="s">
        <v>612</v>
      </c>
      <c r="G187" s="274"/>
      <c r="H187" s="274" t="s">
        <v>689</v>
      </c>
      <c r="I187" s="274" t="s">
        <v>687</v>
      </c>
      <c r="J187" s="274"/>
      <c r="K187" s="322"/>
    </row>
    <row r="188" s="1" customFormat="1" ht="15" customHeight="1">
      <c r="B188" s="299"/>
      <c r="C188" s="274" t="s">
        <v>690</v>
      </c>
      <c r="D188" s="274"/>
      <c r="E188" s="274"/>
      <c r="F188" s="297" t="s">
        <v>612</v>
      </c>
      <c r="G188" s="274"/>
      <c r="H188" s="274" t="s">
        <v>691</v>
      </c>
      <c r="I188" s="274" t="s">
        <v>687</v>
      </c>
      <c r="J188" s="274"/>
      <c r="K188" s="322"/>
    </row>
    <row r="189" s="1" customFormat="1" ht="15" customHeight="1">
      <c r="B189" s="299"/>
      <c r="C189" s="335" t="s">
        <v>692</v>
      </c>
      <c r="D189" s="274"/>
      <c r="E189" s="274"/>
      <c r="F189" s="297" t="s">
        <v>612</v>
      </c>
      <c r="G189" s="274"/>
      <c r="H189" s="274" t="s">
        <v>693</v>
      </c>
      <c r="I189" s="274" t="s">
        <v>694</v>
      </c>
      <c r="J189" s="336" t="s">
        <v>695</v>
      </c>
      <c r="K189" s="322"/>
    </row>
    <row r="190" s="16" customFormat="1" ht="15" customHeight="1">
      <c r="B190" s="337"/>
      <c r="C190" s="338" t="s">
        <v>696</v>
      </c>
      <c r="D190" s="339"/>
      <c r="E190" s="339"/>
      <c r="F190" s="340" t="s">
        <v>612</v>
      </c>
      <c r="G190" s="339"/>
      <c r="H190" s="339" t="s">
        <v>697</v>
      </c>
      <c r="I190" s="339" t="s">
        <v>694</v>
      </c>
      <c r="J190" s="341" t="s">
        <v>695</v>
      </c>
      <c r="K190" s="342"/>
    </row>
    <row r="191" s="1" customFormat="1" ht="15" customHeight="1">
      <c r="B191" s="299"/>
      <c r="C191" s="335" t="s">
        <v>46</v>
      </c>
      <c r="D191" s="274"/>
      <c r="E191" s="274"/>
      <c r="F191" s="297" t="s">
        <v>606</v>
      </c>
      <c r="G191" s="274"/>
      <c r="H191" s="271" t="s">
        <v>698</v>
      </c>
      <c r="I191" s="274" t="s">
        <v>699</v>
      </c>
      <c r="J191" s="274"/>
      <c r="K191" s="322"/>
    </row>
    <row r="192" s="1" customFormat="1" ht="15" customHeight="1">
      <c r="B192" s="299"/>
      <c r="C192" s="335" t="s">
        <v>700</v>
      </c>
      <c r="D192" s="274"/>
      <c r="E192" s="274"/>
      <c r="F192" s="297" t="s">
        <v>606</v>
      </c>
      <c r="G192" s="274"/>
      <c r="H192" s="274" t="s">
        <v>701</v>
      </c>
      <c r="I192" s="274" t="s">
        <v>641</v>
      </c>
      <c r="J192" s="274"/>
      <c r="K192" s="322"/>
    </row>
    <row r="193" s="1" customFormat="1" ht="15" customHeight="1">
      <c r="B193" s="299"/>
      <c r="C193" s="335" t="s">
        <v>702</v>
      </c>
      <c r="D193" s="274"/>
      <c r="E193" s="274"/>
      <c r="F193" s="297" t="s">
        <v>606</v>
      </c>
      <c r="G193" s="274"/>
      <c r="H193" s="274" t="s">
        <v>703</v>
      </c>
      <c r="I193" s="274" t="s">
        <v>641</v>
      </c>
      <c r="J193" s="274"/>
      <c r="K193" s="322"/>
    </row>
    <row r="194" s="1" customFormat="1" ht="15" customHeight="1">
      <c r="B194" s="299"/>
      <c r="C194" s="335" t="s">
        <v>704</v>
      </c>
      <c r="D194" s="274"/>
      <c r="E194" s="274"/>
      <c r="F194" s="297" t="s">
        <v>612</v>
      </c>
      <c r="G194" s="274"/>
      <c r="H194" s="274" t="s">
        <v>705</v>
      </c>
      <c r="I194" s="274" t="s">
        <v>641</v>
      </c>
      <c r="J194" s="274"/>
      <c r="K194" s="322"/>
    </row>
    <row r="195" s="1" customFormat="1" ht="15" customHeight="1">
      <c r="B195" s="328"/>
      <c r="C195" s="343"/>
      <c r="D195" s="308"/>
      <c r="E195" s="308"/>
      <c r="F195" s="308"/>
      <c r="G195" s="308"/>
      <c r="H195" s="308"/>
      <c r="I195" s="308"/>
      <c r="J195" s="308"/>
      <c r="K195" s="329"/>
    </row>
    <row r="196" s="1" customFormat="1" ht="18.75" customHeight="1">
      <c r="B196" s="310"/>
      <c r="C196" s="320"/>
      <c r="D196" s="320"/>
      <c r="E196" s="320"/>
      <c r="F196" s="330"/>
      <c r="G196" s="320"/>
      <c r="H196" s="320"/>
      <c r="I196" s="320"/>
      <c r="J196" s="320"/>
      <c r="K196" s="310"/>
    </row>
    <row r="197" s="1" customFormat="1" ht="18.75" customHeight="1">
      <c r="B197" s="310"/>
      <c r="C197" s="320"/>
      <c r="D197" s="320"/>
      <c r="E197" s="320"/>
      <c r="F197" s="330"/>
      <c r="G197" s="320"/>
      <c r="H197" s="320"/>
      <c r="I197" s="320"/>
      <c r="J197" s="320"/>
      <c r="K197" s="310"/>
    </row>
    <row r="198" s="1" customFormat="1" ht="18.75" customHeight="1">
      <c r="B198" s="282"/>
      <c r="C198" s="282"/>
      <c r="D198" s="282"/>
      <c r="E198" s="282"/>
      <c r="F198" s="282"/>
      <c r="G198" s="282"/>
      <c r="H198" s="282"/>
      <c r="I198" s="282"/>
      <c r="J198" s="282"/>
      <c r="K198" s="282"/>
    </row>
    <row r="199" s="1" customFormat="1" ht="13.5">
      <c r="B199" s="261"/>
      <c r="C199" s="262"/>
      <c r="D199" s="262"/>
      <c r="E199" s="262"/>
      <c r="F199" s="262"/>
      <c r="G199" s="262"/>
      <c r="H199" s="262"/>
      <c r="I199" s="262"/>
      <c r="J199" s="262"/>
      <c r="K199" s="263"/>
    </row>
    <row r="200" s="1" customFormat="1" ht="21">
      <c r="B200" s="264"/>
      <c r="C200" s="265" t="s">
        <v>706</v>
      </c>
      <c r="D200" s="265"/>
      <c r="E200" s="265"/>
      <c r="F200" s="265"/>
      <c r="G200" s="265"/>
      <c r="H200" s="265"/>
      <c r="I200" s="265"/>
      <c r="J200" s="265"/>
      <c r="K200" s="266"/>
    </row>
    <row r="201" s="1" customFormat="1" ht="25.5" customHeight="1">
      <c r="B201" s="264"/>
      <c r="C201" s="344" t="s">
        <v>707</v>
      </c>
      <c r="D201" s="344"/>
      <c r="E201" s="344"/>
      <c r="F201" s="344" t="s">
        <v>708</v>
      </c>
      <c r="G201" s="345"/>
      <c r="H201" s="344" t="s">
        <v>709</v>
      </c>
      <c r="I201" s="344"/>
      <c r="J201" s="344"/>
      <c r="K201" s="266"/>
    </row>
    <row r="202" s="1" customFormat="1" ht="5.25" customHeight="1">
      <c r="B202" s="299"/>
      <c r="C202" s="294"/>
      <c r="D202" s="294"/>
      <c r="E202" s="294"/>
      <c r="F202" s="294"/>
      <c r="G202" s="320"/>
      <c r="H202" s="294"/>
      <c r="I202" s="294"/>
      <c r="J202" s="294"/>
      <c r="K202" s="322"/>
    </row>
    <row r="203" s="1" customFormat="1" ht="15" customHeight="1">
      <c r="B203" s="299"/>
      <c r="C203" s="274" t="s">
        <v>699</v>
      </c>
      <c r="D203" s="274"/>
      <c r="E203" s="274"/>
      <c r="F203" s="297" t="s">
        <v>47</v>
      </c>
      <c r="G203" s="274"/>
      <c r="H203" s="274" t="s">
        <v>710</v>
      </c>
      <c r="I203" s="274"/>
      <c r="J203" s="274"/>
      <c r="K203" s="322"/>
    </row>
    <row r="204" s="1" customFormat="1" ht="15" customHeight="1">
      <c r="B204" s="299"/>
      <c r="C204" s="274"/>
      <c r="D204" s="274"/>
      <c r="E204" s="274"/>
      <c r="F204" s="297" t="s">
        <v>48</v>
      </c>
      <c r="G204" s="274"/>
      <c r="H204" s="274" t="s">
        <v>711</v>
      </c>
      <c r="I204" s="274"/>
      <c r="J204" s="274"/>
      <c r="K204" s="322"/>
    </row>
    <row r="205" s="1" customFormat="1" ht="15" customHeight="1">
      <c r="B205" s="299"/>
      <c r="C205" s="274"/>
      <c r="D205" s="274"/>
      <c r="E205" s="274"/>
      <c r="F205" s="297" t="s">
        <v>51</v>
      </c>
      <c r="G205" s="274"/>
      <c r="H205" s="274" t="s">
        <v>712</v>
      </c>
      <c r="I205" s="274"/>
      <c r="J205" s="274"/>
      <c r="K205" s="322"/>
    </row>
    <row r="206" s="1" customFormat="1" ht="15" customHeight="1">
      <c r="B206" s="299"/>
      <c r="C206" s="274"/>
      <c r="D206" s="274"/>
      <c r="E206" s="274"/>
      <c r="F206" s="297" t="s">
        <v>49</v>
      </c>
      <c r="G206" s="274"/>
      <c r="H206" s="274" t="s">
        <v>713</v>
      </c>
      <c r="I206" s="274"/>
      <c r="J206" s="274"/>
      <c r="K206" s="322"/>
    </row>
    <row r="207" s="1" customFormat="1" ht="15" customHeight="1">
      <c r="B207" s="299"/>
      <c r="C207" s="274"/>
      <c r="D207" s="274"/>
      <c r="E207" s="274"/>
      <c r="F207" s="297" t="s">
        <v>50</v>
      </c>
      <c r="G207" s="274"/>
      <c r="H207" s="274" t="s">
        <v>714</v>
      </c>
      <c r="I207" s="274"/>
      <c r="J207" s="274"/>
      <c r="K207" s="322"/>
    </row>
    <row r="208" s="1" customFormat="1" ht="15" customHeight="1">
      <c r="B208" s="299"/>
      <c r="C208" s="274"/>
      <c r="D208" s="274"/>
      <c r="E208" s="274"/>
      <c r="F208" s="297"/>
      <c r="G208" s="274"/>
      <c r="H208" s="274"/>
      <c r="I208" s="274"/>
      <c r="J208" s="274"/>
      <c r="K208" s="322"/>
    </row>
    <row r="209" s="1" customFormat="1" ht="15" customHeight="1">
      <c r="B209" s="299"/>
      <c r="C209" s="274" t="s">
        <v>653</v>
      </c>
      <c r="D209" s="274"/>
      <c r="E209" s="274"/>
      <c r="F209" s="297" t="s">
        <v>83</v>
      </c>
      <c r="G209" s="274"/>
      <c r="H209" s="274" t="s">
        <v>715</v>
      </c>
      <c r="I209" s="274"/>
      <c r="J209" s="274"/>
      <c r="K209" s="322"/>
    </row>
    <row r="210" s="1" customFormat="1" ht="15" customHeight="1">
      <c r="B210" s="299"/>
      <c r="C210" s="274"/>
      <c r="D210" s="274"/>
      <c r="E210" s="274"/>
      <c r="F210" s="297" t="s">
        <v>550</v>
      </c>
      <c r="G210" s="274"/>
      <c r="H210" s="274" t="s">
        <v>551</v>
      </c>
      <c r="I210" s="274"/>
      <c r="J210" s="274"/>
      <c r="K210" s="322"/>
    </row>
    <row r="211" s="1" customFormat="1" ht="15" customHeight="1">
      <c r="B211" s="299"/>
      <c r="C211" s="274"/>
      <c r="D211" s="274"/>
      <c r="E211" s="274"/>
      <c r="F211" s="297" t="s">
        <v>548</v>
      </c>
      <c r="G211" s="274"/>
      <c r="H211" s="274" t="s">
        <v>716</v>
      </c>
      <c r="I211" s="274"/>
      <c r="J211" s="274"/>
      <c r="K211" s="322"/>
    </row>
    <row r="212" s="1" customFormat="1" ht="15" customHeight="1">
      <c r="B212" s="346"/>
      <c r="C212" s="274"/>
      <c r="D212" s="274"/>
      <c r="E212" s="274"/>
      <c r="F212" s="297" t="s">
        <v>87</v>
      </c>
      <c r="G212" s="335"/>
      <c r="H212" s="326" t="s">
        <v>88</v>
      </c>
      <c r="I212" s="326"/>
      <c r="J212" s="326"/>
      <c r="K212" s="347"/>
    </row>
    <row r="213" s="1" customFormat="1" ht="15" customHeight="1">
      <c r="B213" s="346"/>
      <c r="C213" s="274"/>
      <c r="D213" s="274"/>
      <c r="E213" s="274"/>
      <c r="F213" s="297" t="s">
        <v>552</v>
      </c>
      <c r="G213" s="335"/>
      <c r="H213" s="326" t="s">
        <v>717</v>
      </c>
      <c r="I213" s="326"/>
      <c r="J213" s="326"/>
      <c r="K213" s="347"/>
    </row>
    <row r="214" s="1" customFormat="1" ht="15" customHeight="1">
      <c r="B214" s="346"/>
      <c r="C214" s="274"/>
      <c r="D214" s="274"/>
      <c r="E214" s="274"/>
      <c r="F214" s="297"/>
      <c r="G214" s="335"/>
      <c r="H214" s="326"/>
      <c r="I214" s="326"/>
      <c r="J214" s="326"/>
      <c r="K214" s="347"/>
    </row>
    <row r="215" s="1" customFormat="1" ht="15" customHeight="1">
      <c r="B215" s="346"/>
      <c r="C215" s="274" t="s">
        <v>677</v>
      </c>
      <c r="D215" s="274"/>
      <c r="E215" s="274"/>
      <c r="F215" s="297">
        <v>1</v>
      </c>
      <c r="G215" s="335"/>
      <c r="H215" s="326" t="s">
        <v>718</v>
      </c>
      <c r="I215" s="326"/>
      <c r="J215" s="326"/>
      <c r="K215" s="347"/>
    </row>
    <row r="216" s="1" customFormat="1" ht="15" customHeight="1">
      <c r="B216" s="346"/>
      <c r="C216" s="274"/>
      <c r="D216" s="274"/>
      <c r="E216" s="274"/>
      <c r="F216" s="297">
        <v>2</v>
      </c>
      <c r="G216" s="335"/>
      <c r="H216" s="326" t="s">
        <v>719</v>
      </c>
      <c r="I216" s="326"/>
      <c r="J216" s="326"/>
      <c r="K216" s="347"/>
    </row>
    <row r="217" s="1" customFormat="1" ht="15" customHeight="1">
      <c r="B217" s="346"/>
      <c r="C217" s="274"/>
      <c r="D217" s="274"/>
      <c r="E217" s="274"/>
      <c r="F217" s="297">
        <v>3</v>
      </c>
      <c r="G217" s="335"/>
      <c r="H217" s="326" t="s">
        <v>720</v>
      </c>
      <c r="I217" s="326"/>
      <c r="J217" s="326"/>
      <c r="K217" s="347"/>
    </row>
    <row r="218" s="1" customFormat="1" ht="15" customHeight="1">
      <c r="B218" s="346"/>
      <c r="C218" s="274"/>
      <c r="D218" s="274"/>
      <c r="E218" s="274"/>
      <c r="F218" s="297">
        <v>4</v>
      </c>
      <c r="G218" s="335"/>
      <c r="H218" s="326" t="s">
        <v>721</v>
      </c>
      <c r="I218" s="326"/>
      <c r="J218" s="326"/>
      <c r="K218" s="347"/>
    </row>
    <row r="219" s="1" customFormat="1" ht="12.75" customHeight="1">
      <c r="B219" s="348"/>
      <c r="C219" s="349"/>
      <c r="D219" s="349"/>
      <c r="E219" s="349"/>
      <c r="F219" s="349"/>
      <c r="G219" s="349"/>
      <c r="H219" s="349"/>
      <c r="I219" s="349"/>
      <c r="J219" s="349"/>
      <c r="K219" s="35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Václav Křišťál</dc:creator>
  <cp:lastModifiedBy>Václav Křišťál</cp:lastModifiedBy>
  <dcterms:created xsi:type="dcterms:W3CDTF">2024-01-16T07:45:04Z</dcterms:created>
  <dcterms:modified xsi:type="dcterms:W3CDTF">2024-01-16T07:45:14Z</dcterms:modified>
</cp:coreProperties>
</file>