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S:\data\tajemnice\zastupitelstvo\ZO_podklady komplet\ZO-2023\ZO_5_2023\"/>
    </mc:Choice>
  </mc:AlternateContent>
  <bookViews>
    <workbookView xWindow="0" yWindow="0" windowWidth="17148" windowHeight="8424"/>
  </bookViews>
  <sheets>
    <sheet name="Příjmy" sheetId="3" r:id="rId1"/>
    <sheet name="Výdaje" sheetId="2" r:id="rId2"/>
    <sheet name="Financování 2024" sheetId="7" r:id="rId3"/>
    <sheet name="Příjmy 2023 a návrh 2024" sheetId="6" r:id="rId4"/>
    <sheet name="Výdaje 2023 a návrh 2024" sheetId="8" r:id="rId5"/>
  </sheets>
  <definedNames>
    <definedName name="_xlnm.Print_Titles" localSheetId="0">Příjmy!$1:$2</definedName>
    <definedName name="_xlnm.Print_Titles" localSheetId="1">Výdaje!$1:$2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6" l="1"/>
  <c r="H342" i="8"/>
  <c r="G342" i="8"/>
  <c r="F342" i="8"/>
  <c r="E342" i="8"/>
  <c r="I340" i="8"/>
  <c r="H340" i="8"/>
  <c r="G340" i="8"/>
  <c r="F340" i="8"/>
  <c r="E340" i="8"/>
  <c r="I338" i="8"/>
  <c r="H338" i="8"/>
  <c r="G338" i="8"/>
  <c r="F338" i="8"/>
  <c r="E338" i="8"/>
  <c r="I335" i="8"/>
  <c r="H335" i="8"/>
  <c r="G335" i="8"/>
  <c r="F335" i="8"/>
  <c r="E335" i="8"/>
  <c r="I333" i="8"/>
  <c r="H333" i="8"/>
  <c r="G333" i="8"/>
  <c r="F333" i="8"/>
  <c r="E333" i="8"/>
  <c r="I331" i="8"/>
  <c r="H331" i="8"/>
  <c r="G331" i="8"/>
  <c r="F331" i="8"/>
  <c r="E331" i="8"/>
  <c r="I328" i="8"/>
  <c r="H328" i="8"/>
  <c r="G328" i="8"/>
  <c r="F328" i="8"/>
  <c r="E328" i="8"/>
  <c r="I282" i="8"/>
  <c r="H282" i="8"/>
  <c r="G282" i="8"/>
  <c r="F282" i="8"/>
  <c r="E282" i="8"/>
  <c r="I277" i="8"/>
  <c r="H277" i="8"/>
  <c r="G277" i="8"/>
  <c r="F277" i="8"/>
  <c r="E277" i="8"/>
  <c r="I269" i="8"/>
  <c r="H269" i="8"/>
  <c r="G269" i="8"/>
  <c r="F269" i="8"/>
  <c r="E269" i="8"/>
  <c r="I251" i="8"/>
  <c r="H251" i="8"/>
  <c r="G251" i="8"/>
  <c r="F251" i="8"/>
  <c r="E251" i="8"/>
  <c r="I245" i="8"/>
  <c r="H245" i="8"/>
  <c r="G245" i="8"/>
  <c r="F245" i="8"/>
  <c r="E245" i="8"/>
  <c r="I243" i="8"/>
  <c r="H243" i="8"/>
  <c r="G243" i="8"/>
  <c r="F243" i="8"/>
  <c r="E243" i="8"/>
  <c r="I241" i="8"/>
  <c r="H241" i="8"/>
  <c r="G241" i="8"/>
  <c r="F241" i="8"/>
  <c r="E241" i="8"/>
  <c r="I239" i="8"/>
  <c r="H239" i="8"/>
  <c r="G239" i="8"/>
  <c r="F239" i="8"/>
  <c r="E239" i="8"/>
  <c r="I236" i="8"/>
  <c r="H236" i="8"/>
  <c r="G236" i="8"/>
  <c r="F236" i="8"/>
  <c r="E236" i="8"/>
  <c r="I234" i="8"/>
  <c r="H234" i="8"/>
  <c r="G234" i="8"/>
  <c r="F234" i="8"/>
  <c r="E234" i="8"/>
  <c r="I222" i="8"/>
  <c r="H222" i="8"/>
  <c r="G222" i="8"/>
  <c r="F222" i="8"/>
  <c r="E222" i="8"/>
  <c r="I219" i="8"/>
  <c r="H219" i="8"/>
  <c r="G219" i="8"/>
  <c r="F219" i="8"/>
  <c r="E219" i="8"/>
  <c r="I217" i="8"/>
  <c r="H217" i="8"/>
  <c r="G217" i="8"/>
  <c r="F217" i="8"/>
  <c r="E217" i="8"/>
  <c r="I213" i="8"/>
  <c r="H213" i="8"/>
  <c r="G213" i="8"/>
  <c r="F213" i="8"/>
  <c r="E213" i="8"/>
  <c r="I210" i="8"/>
  <c r="H210" i="8"/>
  <c r="G210" i="8"/>
  <c r="F210" i="8"/>
  <c r="E210" i="8"/>
  <c r="I205" i="8"/>
  <c r="H205" i="8"/>
  <c r="G205" i="8"/>
  <c r="F205" i="8"/>
  <c r="E205" i="8"/>
  <c r="I203" i="8"/>
  <c r="H203" i="8"/>
  <c r="G203" i="8"/>
  <c r="F203" i="8"/>
  <c r="E203" i="8"/>
  <c r="I175" i="8"/>
  <c r="H175" i="8"/>
  <c r="G175" i="8"/>
  <c r="F175" i="8"/>
  <c r="E175" i="8"/>
  <c r="I172" i="8"/>
  <c r="H172" i="8"/>
  <c r="G172" i="8"/>
  <c r="F172" i="8"/>
  <c r="E172" i="8"/>
  <c r="I163" i="8"/>
  <c r="H163" i="8"/>
  <c r="G163" i="8"/>
  <c r="F163" i="8"/>
  <c r="E163" i="8"/>
  <c r="I155" i="8"/>
  <c r="H155" i="8"/>
  <c r="G155" i="8"/>
  <c r="F155" i="8"/>
  <c r="E155" i="8"/>
  <c r="I142" i="8"/>
  <c r="H142" i="8"/>
  <c r="G142" i="8"/>
  <c r="F142" i="8"/>
  <c r="E142" i="8"/>
  <c r="I130" i="8"/>
  <c r="H130" i="8"/>
  <c r="G130" i="8"/>
  <c r="F130" i="8"/>
  <c r="E130" i="8"/>
  <c r="I113" i="8"/>
  <c r="H113" i="8"/>
  <c r="G113" i="8"/>
  <c r="F113" i="8"/>
  <c r="E113" i="8"/>
  <c r="I105" i="8"/>
  <c r="H105" i="8"/>
  <c r="G105" i="8"/>
  <c r="F105" i="8"/>
  <c r="E105" i="8"/>
  <c r="I102" i="8"/>
  <c r="H102" i="8"/>
  <c r="G102" i="8"/>
  <c r="F102" i="8"/>
  <c r="E102" i="8"/>
  <c r="I100" i="8"/>
  <c r="H100" i="8"/>
  <c r="G100" i="8"/>
  <c r="F100" i="8"/>
  <c r="E100" i="8"/>
  <c r="I86" i="8"/>
  <c r="H86" i="8"/>
  <c r="G86" i="8"/>
  <c r="F86" i="8"/>
  <c r="E86" i="8"/>
  <c r="I82" i="8"/>
  <c r="H82" i="8"/>
  <c r="G82" i="8"/>
  <c r="F82" i="8"/>
  <c r="E82" i="8"/>
  <c r="I78" i="8"/>
  <c r="H78" i="8"/>
  <c r="G78" i="8"/>
  <c r="F78" i="8"/>
  <c r="E78" i="8"/>
  <c r="I75" i="8"/>
  <c r="H75" i="8"/>
  <c r="G75" i="8"/>
  <c r="F75" i="8"/>
  <c r="E75" i="8"/>
  <c r="I66" i="8"/>
  <c r="H66" i="8"/>
  <c r="G66" i="8"/>
  <c r="F66" i="8"/>
  <c r="E66" i="8"/>
  <c r="I53" i="8"/>
  <c r="H53" i="8"/>
  <c r="G53" i="8"/>
  <c r="F53" i="8"/>
  <c r="E53" i="8"/>
  <c r="I41" i="8"/>
  <c r="H41" i="8"/>
  <c r="G41" i="8"/>
  <c r="F41" i="8"/>
  <c r="E41" i="8"/>
  <c r="I39" i="8"/>
  <c r="H39" i="8"/>
  <c r="G39" i="8"/>
  <c r="F39" i="8"/>
  <c r="E39" i="8"/>
  <c r="I31" i="8"/>
  <c r="H31" i="8"/>
  <c r="G31" i="8"/>
  <c r="F31" i="8"/>
  <c r="E31" i="8"/>
  <c r="I23" i="8"/>
  <c r="H23" i="8"/>
  <c r="G23" i="8"/>
  <c r="F23" i="8"/>
  <c r="E23" i="8"/>
  <c r="H20" i="8"/>
  <c r="G20" i="8"/>
  <c r="F20" i="8"/>
  <c r="E20" i="8"/>
  <c r="I18" i="8"/>
  <c r="I343" i="8" s="1"/>
  <c r="H18" i="8"/>
  <c r="G18" i="8"/>
  <c r="F18" i="8"/>
  <c r="F343" i="8" s="1"/>
  <c r="E18" i="8"/>
  <c r="E343" i="8" s="1"/>
  <c r="I16" i="8"/>
  <c r="H16" i="8"/>
  <c r="G16" i="8"/>
  <c r="F16" i="8"/>
  <c r="E16" i="8"/>
  <c r="I11" i="8"/>
  <c r="H11" i="8"/>
  <c r="H343" i="8" s="1"/>
  <c r="G11" i="8"/>
  <c r="G343" i="8" s="1"/>
  <c r="F11" i="8"/>
  <c r="E11" i="8"/>
  <c r="D5" i="7" l="1"/>
  <c r="D4" i="7"/>
  <c r="D6" i="7" s="1"/>
  <c r="D13" i="7"/>
  <c r="D41" i="2" l="1"/>
  <c r="D20" i="2"/>
  <c r="C44" i="2"/>
  <c r="C41" i="2"/>
  <c r="C20" i="2"/>
  <c r="C9" i="2"/>
  <c r="C3" i="2"/>
  <c r="D22" i="3"/>
  <c r="G49" i="6"/>
  <c r="G75" i="6"/>
  <c r="H75" i="6"/>
  <c r="G89" i="6"/>
  <c r="H89" i="6"/>
  <c r="G87" i="6"/>
  <c r="H87" i="6"/>
  <c r="G85" i="6"/>
  <c r="H85" i="6"/>
  <c r="G83" i="6"/>
  <c r="H83" i="6"/>
  <c r="G78" i="6"/>
  <c r="H78" i="6"/>
  <c r="G73" i="6"/>
  <c r="H73" i="6"/>
  <c r="G71" i="6"/>
  <c r="H71" i="6"/>
  <c r="G67" i="6"/>
  <c r="H67" i="6"/>
  <c r="G61" i="6"/>
  <c r="H61" i="6"/>
  <c r="G59" i="6"/>
  <c r="H59" i="6"/>
  <c r="G55" i="6"/>
  <c r="H55" i="6"/>
  <c r="G53" i="6"/>
  <c r="H53" i="6"/>
  <c r="G45" i="6"/>
  <c r="H45" i="6"/>
  <c r="G41" i="6"/>
  <c r="H41" i="6"/>
  <c r="G39" i="6"/>
  <c r="H39" i="6"/>
  <c r="G36" i="6"/>
  <c r="H36" i="6"/>
  <c r="G33" i="6"/>
  <c r="H33" i="6"/>
  <c r="G30" i="6"/>
  <c r="H30" i="6"/>
  <c r="G26" i="6"/>
  <c r="H26" i="6"/>
  <c r="E23" i="6"/>
  <c r="F23" i="6"/>
  <c r="H23" i="6"/>
  <c r="D23" i="6"/>
  <c r="F59" i="6"/>
  <c r="F55" i="6"/>
  <c r="E89" i="6"/>
  <c r="F89" i="6"/>
  <c r="D89" i="6"/>
  <c r="E87" i="6"/>
  <c r="F87" i="6"/>
  <c r="D87" i="6"/>
  <c r="E85" i="6"/>
  <c r="F85" i="6"/>
  <c r="D85" i="6"/>
  <c r="E83" i="6"/>
  <c r="F83" i="6"/>
  <c r="D83" i="6"/>
  <c r="E78" i="6"/>
  <c r="F78" i="6"/>
  <c r="E75" i="6"/>
  <c r="F75" i="6"/>
  <c r="E73" i="6"/>
  <c r="F73" i="6"/>
  <c r="D78" i="6"/>
  <c r="D75" i="6"/>
  <c r="D73" i="6"/>
  <c r="E71" i="6"/>
  <c r="F71" i="6"/>
  <c r="D71" i="6"/>
  <c r="E67" i="6"/>
  <c r="F67" i="6"/>
  <c r="D67" i="6"/>
  <c r="E61" i="6"/>
  <c r="F61" i="6"/>
  <c r="D61" i="6"/>
  <c r="E59" i="6"/>
  <c r="D59" i="6"/>
  <c r="E53" i="6"/>
  <c r="F53" i="6"/>
  <c r="D53" i="6"/>
  <c r="E49" i="6"/>
  <c r="F49" i="6"/>
  <c r="E45" i="6"/>
  <c r="F45" i="6"/>
  <c r="D49" i="6"/>
  <c r="D45" i="6"/>
  <c r="E41" i="6"/>
  <c r="F41" i="6"/>
  <c r="E39" i="6"/>
  <c r="F39" i="6"/>
  <c r="D41" i="6"/>
  <c r="D39" i="6"/>
  <c r="E36" i="6"/>
  <c r="F36" i="6"/>
  <c r="D36" i="6"/>
  <c r="E33" i="6"/>
  <c r="F33" i="6"/>
  <c r="D33" i="6"/>
  <c r="E30" i="6"/>
  <c r="F30" i="6"/>
  <c r="D30" i="6"/>
  <c r="E26" i="6"/>
  <c r="F26" i="6"/>
  <c r="D26" i="6"/>
  <c r="D90" i="6"/>
  <c r="C23" i="3"/>
  <c r="C22" i="3"/>
  <c r="C43" i="3" s="1"/>
  <c r="E90" i="6" l="1"/>
  <c r="G52" i="2"/>
  <c r="G23" i="6"/>
  <c r="G90" i="6" s="1"/>
  <c r="H90" i="6"/>
  <c r="F90" i="6"/>
  <c r="D52" i="2" l="1"/>
  <c r="E52" i="2"/>
  <c r="F52" i="2"/>
  <c r="C52" i="2"/>
  <c r="D43" i="3"/>
  <c r="E43" i="3"/>
  <c r="F43" i="3"/>
  <c r="G43" i="3" l="1"/>
</calcChain>
</file>

<file path=xl/comments1.xml><?xml version="1.0" encoding="utf-8"?>
<comments xmlns="http://schemas.openxmlformats.org/spreadsheetml/2006/main">
  <authors>
    <author>Iveta Kudriová</author>
  </authors>
  <commentLis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mezi účty, nerozpočtuje se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mezi účty, nerozpočtuje se</t>
        </r>
      </text>
    </comment>
  </commentList>
</comments>
</file>

<file path=xl/comments2.xml><?xml version="1.0" encoding="utf-8"?>
<comments xmlns="http://schemas.openxmlformats.org/spreadsheetml/2006/main">
  <authors>
    <author>Iveta Kudriová</author>
  </authors>
  <commentLis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na úvěr, převody mezi účty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na úvěr, převody mezi účty</t>
        </r>
      </text>
    </comment>
  </commentList>
</comments>
</file>

<file path=xl/comments3.xml><?xml version="1.0" encoding="utf-8"?>
<comments xmlns="http://schemas.openxmlformats.org/spreadsheetml/2006/main">
  <authors>
    <author>tc={FBA878BB-137F-431C-8629-0A1F463BC9C1}</author>
  </authors>
  <commentList>
    <comment ref="I8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800 000 odvodnění Sportovní, hlavní; 1 000 000 opravy výtluků
</t>
        </r>
      </text>
    </comment>
  </commentList>
</comments>
</file>

<file path=xl/sharedStrings.xml><?xml version="1.0" encoding="utf-8"?>
<sst xmlns="http://schemas.openxmlformats.org/spreadsheetml/2006/main" count="1424" uniqueCount="374">
  <si>
    <t>Text</t>
  </si>
  <si>
    <t>Ostatní záležitosti pozemních komunikací</t>
  </si>
  <si>
    <t>Pitná voda</t>
  </si>
  <si>
    <t>Odvádění a čištění odpadních vod a nakládání s kaly</t>
  </si>
  <si>
    <t>Úpravy drobných vodních toků</t>
  </si>
  <si>
    <t>Mateřské školy</t>
  </si>
  <si>
    <t>Základní školy</t>
  </si>
  <si>
    <t>Ostatní záležitosti kultury, církví a sdělovacích prostředků</t>
  </si>
  <si>
    <t>Využití volného času dětí a mládeže</t>
  </si>
  <si>
    <t>Ostatní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</si>
  <si>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</si>
  <si>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</si>
  <si>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</si>
  <si>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</si>
  <si>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</si>
  <si>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Komunální služby a územní rozvoj jinde nezařazené</t>
  </si>
  <si>
    <t>Využívání a zneškodňování komunálních odpadů</t>
  </si>
  <si>
    <t>Využívání a zneškodňování ostatních odpadů</t>
  </si>
  <si>
    <t>Ostatní sociální péče a pomoc rodině a manželství</t>
  </si>
  <si>
    <t>Činnost místní správy</t>
  </si>
  <si>
    <t>Obecné příjmy a výdaje z finančních operací</t>
  </si>
  <si>
    <t>Pojištění funkčně nespecifikované</t>
  </si>
  <si>
    <t>Převody vlastním fondům v rozpočtech územní úrovně</t>
  </si>
  <si>
    <t xml:space="preserve">Celkem </t>
  </si>
  <si>
    <t>Silnice</t>
  </si>
  <si>
    <t>Dopravní obslužnost veřejnými službami - linková</t>
  </si>
  <si>
    <t>Činnosti knihovnické</t>
  </si>
  <si>
    <t>Ostatní záležitosti kultury</t>
  </si>
  <si>
    <t>Pořízení, zachování a obnova hodnot místního kulturního, národního a historického povědomí</t>
  </si>
  <si>
    <t>Ostatní záležitosti sdělovacích prostředků</t>
  </si>
  <si>
    <t>Ostatní sportovní činnost</t>
  </si>
  <si>
    <t>Územní plánování</t>
  </si>
  <si>
    <t>Sběr a svoz nebezpečných odpadů</t>
  </si>
  <si>
    <t>Sběr a svoz komunálních odpadů</t>
  </si>
  <si>
    <t>Sběr a svoz ostatních odpadů jiných než nebezpečných a komunálních</t>
  </si>
  <si>
    <t>Péče o vzhled obcí a veřejnou zeleň</t>
  </si>
  <si>
    <t>Osobní asistence, pečovatelská služba a podpora samostatného bydlení</t>
  </si>
  <si>
    <t>Ostatní záležitosti sociálních věcí a politiky zaměstnanosti</t>
  </si>
  <si>
    <t>Krizová opatření</t>
  </si>
  <si>
    <t>Bezpečnost a veřejný pořádek</t>
  </si>
  <si>
    <t>Požární ochrana - dobrovolná část</t>
  </si>
  <si>
    <t>Zastupitelstva obcí</t>
  </si>
  <si>
    <t>Ostatní finanční operace</t>
  </si>
  <si>
    <t>Finanční vypořádání</t>
  </si>
  <si>
    <t>Ostatní činnosti jinde nezařazené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</si>
  <si>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</si>
  <si>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</si>
  <si>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</si>
  <si>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</si>
  <si>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</si>
  <si>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</si>
  <si>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</si>
  <si>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</si>
  <si>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</si>
  <si>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</si>
  <si>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 úhrad za dobývání nerostů a poplatků za geologické práce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</si>
  <si>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</si>
  <si>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</si>
  <si>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</si>
  <si>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</si>
  <si>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</si>
  <si>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Ostatní neinvestiční přijaté transfery ze státního rozpočtu</t>
  </si>
  <si>
    <t>Neinvestiční přijaté transfery od krajů</t>
  </si>
  <si>
    <t>Ostatní investiční přijaté transfery ze státního rozpočtu</t>
  </si>
  <si>
    <t>Volba prezidenta ČR</t>
  </si>
  <si>
    <t>Bude sejmuto dne: 31.1.2023</t>
  </si>
  <si>
    <t>,</t>
  </si>
  <si>
    <t>Vyvěšeno dne: 29.11.2022</t>
  </si>
  <si>
    <t>Schválený rozpočet 2023</t>
  </si>
  <si>
    <t>I. Rozpočtové příjmy</t>
  </si>
  <si>
    <t>Paragraf</t>
  </si>
  <si>
    <t>Položka</t>
  </si>
  <si>
    <t>Schválený rozpočet</t>
  </si>
  <si>
    <t>Rozpočet po změnách</t>
  </si>
  <si>
    <t>Výsledek od počátku roku</t>
  </si>
  <si>
    <t>a</t>
  </si>
  <si>
    <t>b</t>
  </si>
  <si>
    <t>1</t>
  </si>
  <si>
    <t>2</t>
  </si>
  <si>
    <t>3</t>
  </si>
  <si>
    <t>1111</t>
  </si>
  <si>
    <t>1112</t>
  </si>
  <si>
    <t>1113</t>
  </si>
  <si>
    <t>1121</t>
  </si>
  <si>
    <t>1122</t>
  </si>
  <si>
    <t>1211</t>
  </si>
  <si>
    <t>1334</t>
  </si>
  <si>
    <t>1341</t>
  </si>
  <si>
    <t>1343</t>
  </si>
  <si>
    <t>1345</t>
  </si>
  <si>
    <t>1356</t>
  </si>
  <si>
    <t>1361</t>
  </si>
  <si>
    <t>1381</t>
  </si>
  <si>
    <t>Příjem z daně z hazardních her s výjimkou dílčí daně z technických her</t>
  </si>
  <si>
    <t>1511</t>
  </si>
  <si>
    <t>4111</t>
  </si>
  <si>
    <t>4112</t>
  </si>
  <si>
    <t>4116</t>
  </si>
  <si>
    <t>4122</t>
  </si>
  <si>
    <t>XXXX</t>
  </si>
  <si>
    <t>2310</t>
  </si>
  <si>
    <t>2132</t>
  </si>
  <si>
    <t>Příjem z pronájmu nebo pachtu ostatních nemovitých věcí a jejich částí</t>
  </si>
  <si>
    <t>3122</t>
  </si>
  <si>
    <t>Přijaté příspěvky od osob na pořízení dlouhodobého majetku</t>
  </si>
  <si>
    <t>2321</t>
  </si>
  <si>
    <t>2111</t>
  </si>
  <si>
    <t>Příjem z poskytování služeb, výrobků, prací, výkonů a práv</t>
  </si>
  <si>
    <t>Odvádění a čistění odpadních vod a nakládání s kaly</t>
  </si>
  <si>
    <t>3111</t>
  </si>
  <si>
    <t>3113</t>
  </si>
  <si>
    <t>2324</t>
  </si>
  <si>
    <t>Přijaté neinvestiční příspěvky a náhrady</t>
  </si>
  <si>
    <t>3399</t>
  </si>
  <si>
    <t>Přijaté peněžité neinvestiční dary</t>
  </si>
  <si>
    <t>3421</t>
  </si>
  <si>
    <t>2329</t>
  </si>
  <si>
    <t>Ostatní nedaňové příjmy jinde nezařazené</t>
  </si>
  <si>
    <t>3429</t>
  </si>
  <si>
    <t>3612</t>
  </si>
  <si>
    <t>3613</t>
  </si>
  <si>
    <t>3631</t>
  </si>
  <si>
    <t>3632</t>
  </si>
  <si>
    <t>2139</t>
  </si>
  <si>
    <t>Ostatní příjmy z pronájmu nebo pachtu majetku</t>
  </si>
  <si>
    <t>3633</t>
  </si>
  <si>
    <t>3639</t>
  </si>
  <si>
    <t>2119</t>
  </si>
  <si>
    <t>Ostatní příjmy z vlastní činnosti</t>
  </si>
  <si>
    <t>2131</t>
  </si>
  <si>
    <t>Příjem z pronájmu nebo pachtu pozemků</t>
  </si>
  <si>
    <t>Příjem z prodeje pozemků</t>
  </si>
  <si>
    <t>3725</t>
  </si>
  <si>
    <t>3726</t>
  </si>
  <si>
    <t>3729</t>
  </si>
  <si>
    <t>Ostatní nakládání s odpady</t>
  </si>
  <si>
    <t>5512</t>
  </si>
  <si>
    <t>2322</t>
  </si>
  <si>
    <t>Příjem z pojistných plnění</t>
  </si>
  <si>
    <t>6171</t>
  </si>
  <si>
    <t>2112</t>
  </si>
  <si>
    <t>Příjem z prodeje zboží (již nakoupeného za účelem prodeje)</t>
  </si>
  <si>
    <t>6310</t>
  </si>
  <si>
    <t>2141</t>
  </si>
  <si>
    <t>Příjem z úroků</t>
  </si>
  <si>
    <t>6330</t>
  </si>
  <si>
    <t>4134</t>
  </si>
  <si>
    <t>Převody z rozpočtových účtů</t>
  </si>
  <si>
    <t>6409</t>
  </si>
  <si>
    <t>2229</t>
  </si>
  <si>
    <t>Ostatní přijaté vratky transferů a podobné příjmy</t>
  </si>
  <si>
    <t>Celkem</t>
  </si>
  <si>
    <t>Daňové příjmy + transfery</t>
  </si>
  <si>
    <t>Rozpočet po změnách 2023</t>
  </si>
  <si>
    <t>Skutečnost 10/23</t>
  </si>
  <si>
    <t>Odhad 12/23</t>
  </si>
  <si>
    <t>Rozpočet 2024</t>
  </si>
  <si>
    <t>Ostatní investiční transfery ze SR</t>
  </si>
  <si>
    <t>Upravený rozpočet 2023</t>
  </si>
  <si>
    <t>Skutečnost rozpočtu k 31.10.2023</t>
  </si>
  <si>
    <t>Očekávané plnění 2023</t>
  </si>
  <si>
    <t>Návrh rozpočtu 2024</t>
  </si>
  <si>
    <t>Ostatní služby a činnosti v oblasti sociální prevence</t>
  </si>
  <si>
    <t>Bezpečnost silničního provozu</t>
  </si>
  <si>
    <t>Ostatní záležitosti v silniční dopravě</t>
  </si>
  <si>
    <t>Sportovní zařízení ve vlastnictví obce</t>
  </si>
  <si>
    <t>Odhad 12/2023</t>
  </si>
  <si>
    <t>REKAPITULACE</t>
  </si>
  <si>
    <t>Příjmy celkem</t>
  </si>
  <si>
    <t>Výdaje celkem</t>
  </si>
  <si>
    <t>Financování</t>
  </si>
  <si>
    <t>FINANCOVÁNÍ</t>
  </si>
  <si>
    <t xml:space="preserve">Zapojení prostředků běžného účtu </t>
  </si>
  <si>
    <t>Aktivní krátkodobé operace řízení likvidity – příjmy</t>
  </si>
  <si>
    <t>Aktivní krátkodobé operace řízení likvidity – výdaje</t>
  </si>
  <si>
    <t>Financování celkem</t>
  </si>
  <si>
    <t xml:space="preserve">Uhrazené splátky dlouhodobě přijatých půjček </t>
  </si>
  <si>
    <t>Návrh rozpočtu obce Psáry na rok 2024 je navrhován jako schodkový s celkovými příjmy 122 460 252 Kč, celkovými výdaji 195 316 000 Kč, financováním 72 855 748 Kč.</t>
  </si>
  <si>
    <t xml:space="preserve">Vyvěšeno dne: </t>
  </si>
  <si>
    <t xml:space="preserve">Bude sejmuto dne: </t>
  </si>
  <si>
    <t>II. Rozpočtové výdaje</t>
  </si>
  <si>
    <t>Návrh 2024</t>
  </si>
  <si>
    <t>2212</t>
  </si>
  <si>
    <t>5139</t>
  </si>
  <si>
    <t>Nákup materiálu jinde nezařazený</t>
  </si>
  <si>
    <t>5154</t>
  </si>
  <si>
    <t>Elektrická energie</t>
  </si>
  <si>
    <t>5156</t>
  </si>
  <si>
    <t>Pohonné hmoty a maziva</t>
  </si>
  <si>
    <t>5169</t>
  </si>
  <si>
    <t>Nákup ostatních služeb</t>
  </si>
  <si>
    <t>5171</t>
  </si>
  <si>
    <t>Opravy a udržování</t>
  </si>
  <si>
    <t>6121</t>
  </si>
  <si>
    <t>Stavby</t>
  </si>
  <si>
    <t>6122</t>
  </si>
  <si>
    <t>Stroje, přístroje a zařízení</t>
  </si>
  <si>
    <t>2219</t>
  </si>
  <si>
    <t>Chodník u zelené školy + Na Lukách</t>
  </si>
  <si>
    <t>dopravní značky</t>
  </si>
  <si>
    <t>autobusové zastávky</t>
  </si>
  <si>
    <t>2292</t>
  </si>
  <si>
    <t>5222</t>
  </si>
  <si>
    <t>Neinvestiční transfery spolkům</t>
  </si>
  <si>
    <t>5329</t>
  </si>
  <si>
    <t>Ostatní neinvestiční transfery rozpočtům územní úrovně</t>
  </si>
  <si>
    <t>5151</t>
  </si>
  <si>
    <t>Studená voda včetně stočného a úplaty za odvod dešťových vod</t>
  </si>
  <si>
    <t>5165</t>
  </si>
  <si>
    <t>Zemědělské pachtovné</t>
  </si>
  <si>
    <t>opr. Vodovod průtah, výměna tlak.nádob, výměna vodoměrů</t>
  </si>
  <si>
    <t>rek. Vodovodu, vodovod II.et., armaturní komora</t>
  </si>
  <si>
    <t>5909</t>
  </si>
  <si>
    <t>Ostatní neinvestiční výdaje jinde nezařazené</t>
  </si>
  <si>
    <t>2333</t>
  </si>
  <si>
    <t>5137</t>
  </si>
  <si>
    <t>Drobný dlouhodobý hmotný majetek</t>
  </si>
  <si>
    <t>5153</t>
  </si>
  <si>
    <t>Plyn</t>
  </si>
  <si>
    <t>5162</t>
  </si>
  <si>
    <t>Služby elektronických komunikací</t>
  </si>
  <si>
    <t>5191</t>
  </si>
  <si>
    <t>Zaplacené sankce a odstupné</t>
  </si>
  <si>
    <t>5333</t>
  </si>
  <si>
    <t>Neinvestiční transfery školským právnickým osobám zřízeným státem, kraji a obcemi</t>
  </si>
  <si>
    <t>5336</t>
  </si>
  <si>
    <t>Neinvestiční transfery zřízeným příspěvkovým organizacím</t>
  </si>
  <si>
    <t>5167</t>
  </si>
  <si>
    <t>Služby školení a vzdělávání</t>
  </si>
  <si>
    <t>5175</t>
  </si>
  <si>
    <t>Pohoštění</t>
  </si>
  <si>
    <t>3314</t>
  </si>
  <si>
    <t>5011</t>
  </si>
  <si>
    <t>Platy zaměstnanců v pracovním poměru vyjma zaměstnanců na služebních místech</t>
  </si>
  <si>
    <t>5031</t>
  </si>
  <si>
    <t>Povinné pojistné na sociální zabezpečení a příspěvek na státní politiku zaměstnanosti</t>
  </si>
  <si>
    <t>5032</t>
  </si>
  <si>
    <t>Povinné pojistné na veřejné zdravotní pojištění</t>
  </si>
  <si>
    <t>5136</t>
  </si>
  <si>
    <t>Knihy a obdobné listinné informační prostředky</t>
  </si>
  <si>
    <t>5168</t>
  </si>
  <si>
    <t>Zpracování dat a služby související s informačními a komunikačními technologiemi</t>
  </si>
  <si>
    <t>3319</t>
  </si>
  <si>
    <t>5021</t>
  </si>
  <si>
    <t>Ostatní osobní výdaje</t>
  </si>
  <si>
    <t>3326</t>
  </si>
  <si>
    <t>3349</t>
  </si>
  <si>
    <t>zpravodaj</t>
  </si>
  <si>
    <t>mobilní rozhlas</t>
  </si>
  <si>
    <t>5041</t>
  </si>
  <si>
    <t>Odměny za užití duševního vlastnictví</t>
  </si>
  <si>
    <t>5161</t>
  </si>
  <si>
    <t>Poštovní služby</t>
  </si>
  <si>
    <t>5164</t>
  </si>
  <si>
    <t>Nájemné</t>
  </si>
  <si>
    <t>5194</t>
  </si>
  <si>
    <t>Výdaje na věcné dary</t>
  </si>
  <si>
    <t>5199</t>
  </si>
  <si>
    <t>Ostatní výdaje související s neinvestičními nákupy</t>
  </si>
  <si>
    <t>hř. Na Vápence, Skatepark</t>
  </si>
  <si>
    <t>3419</t>
  </si>
  <si>
    <t>rekonstrukce herních prvků hřiště</t>
  </si>
  <si>
    <t>DPP kroužky</t>
  </si>
  <si>
    <t>SVJ fond oprav</t>
  </si>
  <si>
    <t>čp. 13</t>
  </si>
  <si>
    <t>5901</t>
  </si>
  <si>
    <t>Nespecifikované rezervy</t>
  </si>
  <si>
    <t>5189</t>
  </si>
  <si>
    <t>Vratky jistot</t>
  </si>
  <si>
    <t>5123</t>
  </si>
  <si>
    <t>Podlimitní technické zhodnocení</t>
  </si>
  <si>
    <t>kolumbárium</t>
  </si>
  <si>
    <t>opr.hřbitovní zdi</t>
  </si>
  <si>
    <t>3635</t>
  </si>
  <si>
    <t>6119</t>
  </si>
  <si>
    <t>Ostatní nákup dlouhodobého nehmotného majetku</t>
  </si>
  <si>
    <t>5132</t>
  </si>
  <si>
    <t>Ochranné pomůcky</t>
  </si>
  <si>
    <t>5133</t>
  </si>
  <si>
    <t>Léky a zdravotnický materiál</t>
  </si>
  <si>
    <t>5134</t>
  </si>
  <si>
    <t>Prádlo, oděv a obuv s výjimkou ochranných pomůcek</t>
  </si>
  <si>
    <t>5192</t>
  </si>
  <si>
    <t>Poskytnuté náhrady</t>
  </si>
  <si>
    <t>5321</t>
  </si>
  <si>
    <t>Neinvestiční transfery obcím</t>
  </si>
  <si>
    <t>5362</t>
  </si>
  <si>
    <t>Platby daní státnímu rozpočtu</t>
  </si>
  <si>
    <t>5365</t>
  </si>
  <si>
    <t>Platby daní krajům, obcím a státním fondům</t>
  </si>
  <si>
    <t>5424</t>
  </si>
  <si>
    <t>Náhrady mezd a příspěvky v době nemoci nebo karantény</t>
  </si>
  <si>
    <t>5499</t>
  </si>
  <si>
    <t>Ostatní neinvestiční transfery fyzickým osobám</t>
  </si>
  <si>
    <t>6123</t>
  </si>
  <si>
    <t>Dopravní prostředky</t>
  </si>
  <si>
    <t>6130</t>
  </si>
  <si>
    <t>Pozemky</t>
  </si>
  <si>
    <t>3721</t>
  </si>
  <si>
    <t>3722</t>
  </si>
  <si>
    <t>směsný odpad</t>
  </si>
  <si>
    <t>3723</t>
  </si>
  <si>
    <t>5163</t>
  </si>
  <si>
    <t>Služby peněžních ústavů</t>
  </si>
  <si>
    <t>tříděný odpad</t>
  </si>
  <si>
    <t>ostatní odpad</t>
  </si>
  <si>
    <t>bioodpad</t>
  </si>
  <si>
    <t>Sběrný dvůr</t>
  </si>
  <si>
    <t>3745</t>
  </si>
  <si>
    <t>5166</t>
  </si>
  <si>
    <t>Konzultační, poradenské a právní služby</t>
  </si>
  <si>
    <t>Ostatní nákupy jinde nezařazené</t>
  </si>
  <si>
    <t>rezerva zeleň</t>
  </si>
  <si>
    <t>Dolnojirčanská náves</t>
  </si>
  <si>
    <t>4339</t>
  </si>
  <si>
    <t>4351</t>
  </si>
  <si>
    <t>5339</t>
  </si>
  <si>
    <t>Neinvestiční transfery cizím příspěvkovým organizacím</t>
  </si>
  <si>
    <t>Laguna</t>
  </si>
  <si>
    <t>4379</t>
  </si>
  <si>
    <t>Linka bezpečí</t>
  </si>
  <si>
    <t>4399</t>
  </si>
  <si>
    <t>příspěvek na TKO</t>
  </si>
  <si>
    <t>5213</t>
  </si>
  <si>
    <t>5903</t>
  </si>
  <si>
    <t>Rezerva na krizová opatření</t>
  </si>
  <si>
    <t>5311</t>
  </si>
  <si>
    <t>MěP  Jesenice</t>
  </si>
  <si>
    <t>přísp. Kamery</t>
  </si>
  <si>
    <t>6349</t>
  </si>
  <si>
    <t>Ostatní investiční transfery rozpočtům územní úrovně</t>
  </si>
  <si>
    <t>5038</t>
  </si>
  <si>
    <t>Pojistné na zákonné pojištění odpovědnosti zaměstnavatele za škodu při pracovním úrazu nebo nemoci z povolání</t>
  </si>
  <si>
    <t>6112</t>
  </si>
  <si>
    <t>5023</t>
  </si>
  <si>
    <t>Odměny členů zastupitelstev obcí a krajů</t>
  </si>
  <si>
    <t>5173</t>
  </si>
  <si>
    <t>Cestovné</t>
  </si>
  <si>
    <t>6118</t>
  </si>
  <si>
    <t>Volba prezidenta republiky</t>
  </si>
  <si>
    <t>5042</t>
  </si>
  <si>
    <t>Odměny za užití počítačových programů</t>
  </si>
  <si>
    <t>vybavení OÚ</t>
  </si>
  <si>
    <t>5138</t>
  </si>
  <si>
    <t>Nákup zboží za účelem dalšího prodeje</t>
  </si>
  <si>
    <t>5172</t>
  </si>
  <si>
    <t>Podlimitní programové vybavení</t>
  </si>
  <si>
    <t>5176</t>
  </si>
  <si>
    <t>Účastnické úplaty na konference</t>
  </si>
  <si>
    <t>5179</t>
  </si>
  <si>
    <t>5182</t>
  </si>
  <si>
    <t>Převody vlastní pokladně</t>
  </si>
  <si>
    <t>5221</t>
  </si>
  <si>
    <t>Neinvestiční transfery fundacím, ústavům a obecně prospěšným společnostem</t>
  </si>
  <si>
    <t>5229</t>
  </si>
  <si>
    <t>Ostatní neinvestiční transfery neziskovým a podobným osobám</t>
  </si>
  <si>
    <t>členské příspěvky</t>
  </si>
  <si>
    <t>přestupková agenda Jesenice</t>
  </si>
  <si>
    <t>soudní výlohy</t>
  </si>
  <si>
    <t>příspěvky penzijní, stravné</t>
  </si>
  <si>
    <t>Ostatní nákup dlouhod.nehmotného majetku</t>
  </si>
  <si>
    <t>webové stránky obce</t>
  </si>
  <si>
    <t>klimatizace</t>
  </si>
  <si>
    <t>5141</t>
  </si>
  <si>
    <t>Úroky vlastní</t>
  </si>
  <si>
    <t>6320</t>
  </si>
  <si>
    <t>5345</t>
  </si>
  <si>
    <t>Převody vlastním rozpočtovým účtům</t>
  </si>
  <si>
    <t>6399</t>
  </si>
  <si>
    <t>6402</t>
  </si>
  <si>
    <t>5364</t>
  </si>
  <si>
    <t>Vratky transferů poskytnutých z veřejných rozpočtů</t>
  </si>
  <si>
    <t>Příjmy - Návrh rozpočtu obce Psáry na rok 2024 ke schválení</t>
  </si>
  <si>
    <t>Výdaje - Návrh rozpočtu obce Psáry na rok 2024 ke schválení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</si>
</sst>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000"/>
    <numFmt numFmtId="165" formatCode="#,##0.00_ ;\-#,##0.00\ "/>
  </numFmts>
  <fonts count="16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b/>
      <sz val="9"/>
      <color rgb="FF000000"/>
      <name val="SansSerif"/>
      <family val="2"/>
    </font>
    <font>
      <sz val="7"/>
      <color rgb="FF000000"/>
      <name val="SansSerif"/>
      <family val="2"/>
    </font>
    <font>
      <b/>
      <sz val="7"/>
      <color rgb="FF000000"/>
      <name val="SansSerif"/>
      <family val="2"/>
    </font>
    <font>
      <sz val="10"/>
      <name val="Arial CE"/>
      <family val="2"/>
      <charset val="238"/>
    </font>
    <font>
      <b/>
      <sz val="15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E5F2FF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Border="1"/>
    <xf numFmtId="39" fontId="1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39" fontId="2" fillId="0" borderId="1" xfId="0" applyNumberFormat="1" applyFont="1" applyBorder="1"/>
    <xf numFmtId="44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5" fillId="0" borderId="0" xfId="0" applyFont="1"/>
    <xf numFmtId="39" fontId="8" fillId="0" borderId="1" xfId="0" applyNumberFormat="1" applyFont="1" applyBorder="1"/>
    <xf numFmtId="165" fontId="1" fillId="0" borderId="0" xfId="0" applyNumberFormat="1" applyFont="1"/>
    <xf numFmtId="3" fontId="1" fillId="0" borderId="0" xfId="0" applyNumberFormat="1" applyFont="1"/>
    <xf numFmtId="39" fontId="8" fillId="4" borderId="1" xfId="0" applyNumberFormat="1" applyFont="1" applyFill="1" applyBorder="1"/>
    <xf numFmtId="39" fontId="1" fillId="4" borderId="1" xfId="0" applyNumberFormat="1" applyFont="1" applyFill="1" applyBorder="1"/>
    <xf numFmtId="0" fontId="10" fillId="5" borderId="5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left" vertical="center" wrapText="1"/>
    </xf>
    <xf numFmtId="4" fontId="10" fillId="5" borderId="5" xfId="0" applyNumberFormat="1" applyFont="1" applyFill="1" applyBorder="1" applyAlignment="1">
      <alignment horizontal="right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left" vertical="center" wrapText="1"/>
    </xf>
    <xf numFmtId="4" fontId="11" fillId="7" borderId="5" xfId="0" applyNumberFormat="1" applyFont="1" applyFill="1" applyBorder="1" applyAlignment="1">
      <alignment horizontal="right" vertical="center" wrapText="1"/>
    </xf>
    <xf numFmtId="0" fontId="10" fillId="5" borderId="6" xfId="0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right" vertical="center" wrapText="1"/>
    </xf>
    <xf numFmtId="4" fontId="11" fillId="6" borderId="5" xfId="0" applyNumberFormat="1" applyFont="1" applyFill="1" applyBorder="1" applyAlignment="1">
      <alignment horizontal="right" vertical="center" wrapText="1"/>
    </xf>
    <xf numFmtId="39" fontId="1" fillId="0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10" borderId="2" xfId="0" applyFont="1" applyFill="1" applyBorder="1"/>
    <xf numFmtId="0" fontId="1" fillId="10" borderId="3" xfId="0" applyFont="1" applyFill="1" applyBorder="1"/>
    <xf numFmtId="0" fontId="1" fillId="10" borderId="4" xfId="0" applyFont="1" applyFill="1" applyBorder="1"/>
    <xf numFmtId="0" fontId="15" fillId="0" borderId="0" xfId="0" applyFont="1"/>
    <xf numFmtId="4" fontId="10" fillId="0" borderId="5" xfId="0" applyNumberFormat="1" applyFont="1" applyBorder="1" applyAlignment="1">
      <alignment horizontal="right" vertical="center" wrapText="1"/>
    </xf>
    <xf numFmtId="0" fontId="0" fillId="9" borderId="0" xfId="0" applyFill="1"/>
    <xf numFmtId="4" fontId="10" fillId="0" borderId="5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1" fillId="0" borderId="3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10" borderId="3" xfId="0" applyNumberFormat="1" applyFont="1" applyFill="1" applyBorder="1" applyAlignment="1">
      <alignment horizontal="right"/>
    </xf>
    <xf numFmtId="165" fontId="1" fillId="10" borderId="4" xfId="0" applyNumberFormat="1" applyFont="1" applyFill="1" applyBorder="1" applyAlignment="1">
      <alignment horizontal="right"/>
    </xf>
    <xf numFmtId="0" fontId="1" fillId="10" borderId="1" xfId="0" applyFont="1" applyFill="1" applyBorder="1"/>
    <xf numFmtId="165" fontId="1" fillId="10" borderId="2" xfId="0" applyNumberFormat="1" applyFont="1" applyFill="1" applyBorder="1" applyAlignment="1">
      <alignment horizontal="right"/>
    </xf>
    <xf numFmtId="0" fontId="13" fillId="3" borderId="9" xfId="3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right" vertical="center"/>
    </xf>
    <xf numFmtId="0" fontId="14" fillId="8" borderId="4" xfId="0" applyFont="1" applyFill="1" applyBorder="1" applyAlignment="1">
      <alignment horizontal="right" vertical="center"/>
    </xf>
    <xf numFmtId="0" fontId="13" fillId="3" borderId="1" xfId="3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  <xf numFmtId="0" fontId="1" fillId="4" borderId="1" xfId="0" applyFont="1" applyFill="1" applyBorder="1"/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left" vertical="center" wrapText="1"/>
    </xf>
  </cellXfs>
  <cellStyles count="4">
    <cellStyle name="Měna" xfId="1" builtinId="4"/>
    <cellStyle name="Měna 2" xfId="2"/>
    <cellStyle name="Normální" xfId="0" builtinId="0"/>
    <cellStyle name="Normální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avla Klapalová" id="{B96DEAD1-16A4-4A95-8534-B0D50EDA85B0}" userId="S::pavla.klapalova@mujesenice.cz::7e600779-3251-48dd-9b73-66943607defd" providerId="AD"/>
</personList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3-12-06T16:16:51.65" personId="{B96DEAD1-16A4-4A95-8534-B0D50EDA85B0}" id="{FBA878BB-137F-431C-8629-0A1F463BC9C1}">
    <text xml:space="preserve">800 000 odvodnění Sportovní, hlavní; 1 000 000 opravy výtluků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tabSelected="1" workbookViewId="0">
      <pane ySplit="2" topLeftCell="A30" activePane="bottomLeft" state="frozen"/>
      <selection pane="bottomLeft" activeCell="B8" sqref="B8"/>
    </sheetView>
  </sheetViews>
  <sheetFormatPr defaultColWidth="9.109375" defaultRowHeight="13.8"/>
  <cols>
    <col min="1" max="1" width="5.6640625" style="1" customWidth="1"/>
    <col min="2" max="2" width="60.6640625" style="1" customWidth="1"/>
    <col min="3" max="7" width="16.6640625" style="1" customWidth="1"/>
    <col min="8" max="8" width="9.109375" style="1"/>
    <col min="9" max="9" width="14.88671875" style="9" bestFit="1" customWidth="1"/>
    <col min="10" max="16384" width="9.109375" style="1"/>
  </cols>
  <sheetData>
    <row r="1" spans="1:7" ht="20.100000000000001" customHeight="1">
      <c r="A1" s="11" t="s">
        <v>372</v>
      </c>
      <c r="B1" s="12"/>
      <c r="C1" s="13"/>
      <c r="D1" s="13"/>
      <c r="E1" s="13"/>
      <c r="F1" s="13"/>
      <c r="G1" s="14"/>
    </row>
    <row r="2" spans="1:7" ht="41.4">
      <c r="A2" s="6"/>
      <c r="B2" s="6" t="s">
        <v>0</v>
      </c>
      <c r="C2" s="10" t="s">
        <v>68</v>
      </c>
      <c r="D2" s="10" t="s">
        <v>158</v>
      </c>
      <c r="E2" s="10" t="s">
        <v>159</v>
      </c>
      <c r="F2" s="10" t="s">
        <v>160</v>
      </c>
      <c r="G2" s="10" t="s">
        <v>161</v>
      </c>
    </row>
    <row r="3" spans="1:7">
      <c r="A3" s="3">
        <v>1111</v>
      </c>
      <c r="B3" s="4" t="s">
        <v>45</v>
      </c>
      <c r="C3" s="5">
        <v>11000000</v>
      </c>
      <c r="D3" s="5">
        <v>11000000</v>
      </c>
      <c r="E3" s="5">
        <v>10593164.039999999</v>
      </c>
      <c r="F3" s="5">
        <v>12700000</v>
      </c>
      <c r="G3" s="5">
        <v>13093000</v>
      </c>
    </row>
    <row r="4" spans="1:7">
      <c r="A4" s="3">
        <v>1112</v>
      </c>
      <c r="B4" s="4" t="s">
        <v>46</v>
      </c>
      <c r="C4" s="5">
        <v>860000</v>
      </c>
      <c r="D4" s="5">
        <v>860000</v>
      </c>
      <c r="E4" s="5">
        <v>756098.96</v>
      </c>
      <c r="F4" s="5">
        <v>900000</v>
      </c>
      <c r="G4" s="5">
        <v>935000</v>
      </c>
    </row>
    <row r="5" spans="1:7">
      <c r="A5" s="3">
        <v>1113</v>
      </c>
      <c r="B5" s="4" t="s">
        <v>47</v>
      </c>
      <c r="C5" s="5">
        <v>2250000</v>
      </c>
      <c r="D5" s="5">
        <v>2250000</v>
      </c>
      <c r="E5" s="5">
        <v>2602760.31</v>
      </c>
      <c r="F5" s="5">
        <v>3120000</v>
      </c>
      <c r="G5" s="5">
        <v>3218000</v>
      </c>
    </row>
    <row r="6" spans="1:7">
      <c r="A6" s="3">
        <v>1121</v>
      </c>
      <c r="B6" s="4" t="s">
        <v>48</v>
      </c>
      <c r="C6" s="5">
        <v>14500000</v>
      </c>
      <c r="D6" s="5">
        <v>16100000</v>
      </c>
      <c r="E6" s="5">
        <v>18451265.77</v>
      </c>
      <c r="F6" s="5">
        <v>22100000</v>
      </c>
      <c r="G6" s="5">
        <v>22806000</v>
      </c>
    </row>
    <row r="7" spans="1:7">
      <c r="A7" s="3">
        <v>1122</v>
      </c>
      <c r="B7" s="4" t="s">
        <v>49</v>
      </c>
      <c r="C7" s="5">
        <v>0</v>
      </c>
      <c r="D7" s="5">
        <v>1746290</v>
      </c>
      <c r="E7" s="5">
        <v>1746290</v>
      </c>
      <c r="F7" s="5">
        <v>1746290</v>
      </c>
      <c r="G7" s="5">
        <v>1746000</v>
      </c>
    </row>
    <row r="8" spans="1:7">
      <c r="A8" s="3">
        <v>1211</v>
      </c>
      <c r="B8" s="4" t="s">
        <v>50</v>
      </c>
      <c r="C8" s="5">
        <v>41000000</v>
      </c>
      <c r="D8" s="5">
        <v>41000000</v>
      </c>
      <c r="E8" s="5">
        <v>32602398.879999999</v>
      </c>
      <c r="F8" s="5">
        <v>39100000</v>
      </c>
      <c r="G8" s="5">
        <v>40294000</v>
      </c>
    </row>
    <row r="9" spans="1:7">
      <c r="A9" s="3">
        <v>1334</v>
      </c>
      <c r="B9" s="4" t="s">
        <v>51</v>
      </c>
      <c r="C9" s="5">
        <v>50000</v>
      </c>
      <c r="D9" s="5">
        <v>50000</v>
      </c>
      <c r="E9" s="5">
        <v>32546.9</v>
      </c>
      <c r="F9" s="5">
        <v>35000</v>
      </c>
      <c r="G9" s="5">
        <v>20000</v>
      </c>
    </row>
    <row r="10" spans="1:7">
      <c r="A10" s="3">
        <v>1341</v>
      </c>
      <c r="B10" s="4" t="s">
        <v>52</v>
      </c>
      <c r="C10" s="16">
        <v>182000</v>
      </c>
      <c r="D10" s="5">
        <v>223000</v>
      </c>
      <c r="E10" s="5">
        <v>217900</v>
      </c>
      <c r="F10" s="5">
        <v>220000</v>
      </c>
      <c r="G10" s="5">
        <v>220000</v>
      </c>
    </row>
    <row r="11" spans="1:7">
      <c r="A11" s="3">
        <v>1343</v>
      </c>
      <c r="B11" s="4" t="s">
        <v>53</v>
      </c>
      <c r="C11" s="5">
        <v>30000</v>
      </c>
      <c r="D11" s="5">
        <v>30000</v>
      </c>
      <c r="E11" s="5">
        <v>39140</v>
      </c>
      <c r="F11" s="5">
        <v>40000</v>
      </c>
      <c r="G11" s="5">
        <v>30000</v>
      </c>
    </row>
    <row r="12" spans="1:7">
      <c r="A12" s="3">
        <v>1345</v>
      </c>
      <c r="B12" s="4" t="s">
        <v>54</v>
      </c>
      <c r="C12" s="16">
        <v>4600000</v>
      </c>
      <c r="D12" s="5">
        <v>5200000</v>
      </c>
      <c r="E12" s="5">
        <v>5223469</v>
      </c>
      <c r="F12" s="5">
        <v>5224000</v>
      </c>
      <c r="G12" s="5">
        <v>5220000</v>
      </c>
    </row>
    <row r="13" spans="1:7">
      <c r="A13" s="3">
        <v>1356</v>
      </c>
      <c r="B13" s="4" t="s">
        <v>55</v>
      </c>
      <c r="C13" s="5">
        <v>50000</v>
      </c>
      <c r="D13" s="5">
        <v>50000</v>
      </c>
      <c r="E13" s="5">
        <v>30958.13</v>
      </c>
      <c r="F13" s="5">
        <v>31000</v>
      </c>
      <c r="G13" s="5">
        <v>30000</v>
      </c>
    </row>
    <row r="14" spans="1:7">
      <c r="A14" s="3">
        <v>1361</v>
      </c>
      <c r="B14" s="4" t="s">
        <v>56</v>
      </c>
      <c r="C14" s="5">
        <v>95000</v>
      </c>
      <c r="D14" s="5">
        <v>95000</v>
      </c>
      <c r="E14" s="5">
        <v>92835</v>
      </c>
      <c r="F14" s="5">
        <v>95000</v>
      </c>
      <c r="G14" s="5">
        <v>95000</v>
      </c>
    </row>
    <row r="15" spans="1:7">
      <c r="A15" s="3">
        <v>1381</v>
      </c>
      <c r="B15" s="4" t="s">
        <v>57</v>
      </c>
      <c r="C15" s="5">
        <v>600000</v>
      </c>
      <c r="D15" s="5">
        <v>600000</v>
      </c>
      <c r="E15" s="5">
        <v>448308.09</v>
      </c>
      <c r="F15" s="5">
        <v>500000</v>
      </c>
      <c r="G15" s="5">
        <v>800000</v>
      </c>
    </row>
    <row r="16" spans="1:7">
      <c r="A16" s="3">
        <v>1511</v>
      </c>
      <c r="B16" s="4" t="s">
        <v>58</v>
      </c>
      <c r="C16" s="5">
        <v>6700000</v>
      </c>
      <c r="D16" s="5">
        <v>6700000</v>
      </c>
      <c r="E16" s="5">
        <v>5408376.7599999998</v>
      </c>
      <c r="F16" s="5">
        <v>6684000</v>
      </c>
      <c r="G16" s="5">
        <v>7000000</v>
      </c>
    </row>
    <row r="17" spans="1:7">
      <c r="A17" s="3">
        <v>4111</v>
      </c>
      <c r="B17" s="4" t="s">
        <v>59</v>
      </c>
      <c r="C17" s="5">
        <v>0</v>
      </c>
      <c r="D17" s="5">
        <v>58941.53</v>
      </c>
      <c r="E17" s="5">
        <v>58941.53</v>
      </c>
      <c r="F17" s="5">
        <v>58941</v>
      </c>
      <c r="G17" s="5">
        <v>0</v>
      </c>
    </row>
    <row r="18" spans="1:7">
      <c r="A18" s="3">
        <v>4112</v>
      </c>
      <c r="B18" s="4" t="s">
        <v>60</v>
      </c>
      <c r="C18" s="5">
        <v>2000000</v>
      </c>
      <c r="D18" s="5">
        <v>2224600</v>
      </c>
      <c r="E18" s="5">
        <v>1853830</v>
      </c>
      <c r="F18" s="5">
        <v>2224600</v>
      </c>
      <c r="G18" s="5">
        <v>2292100</v>
      </c>
    </row>
    <row r="19" spans="1:7">
      <c r="A19" s="3">
        <v>4116</v>
      </c>
      <c r="B19" s="4" t="s">
        <v>61</v>
      </c>
      <c r="C19" s="5">
        <v>0</v>
      </c>
      <c r="D19" s="5">
        <v>2645756</v>
      </c>
      <c r="E19" s="5">
        <v>2645756</v>
      </c>
      <c r="F19" s="5">
        <v>2645756</v>
      </c>
      <c r="G19" s="5">
        <v>0</v>
      </c>
    </row>
    <row r="20" spans="1:7">
      <c r="A20" s="3">
        <v>4122</v>
      </c>
      <c r="B20" s="4" t="s">
        <v>62</v>
      </c>
      <c r="C20" s="5">
        <v>0</v>
      </c>
      <c r="D20" s="5">
        <v>0</v>
      </c>
      <c r="E20" s="5">
        <v>21348.6</v>
      </c>
      <c r="F20" s="5">
        <v>21348.6</v>
      </c>
      <c r="G20" s="5">
        <v>0</v>
      </c>
    </row>
    <row r="21" spans="1:7">
      <c r="A21" s="3">
        <v>4216</v>
      </c>
      <c r="B21" s="4" t="s">
        <v>63</v>
      </c>
      <c r="C21" s="5">
        <v>0</v>
      </c>
      <c r="D21" s="5">
        <v>0</v>
      </c>
      <c r="E21" s="5">
        <v>0</v>
      </c>
      <c r="F21" s="5">
        <v>0</v>
      </c>
      <c r="G21" s="5">
        <v>11122552</v>
      </c>
    </row>
    <row r="22" spans="1:7">
      <c r="A22" s="3">
        <v>2310</v>
      </c>
      <c r="B22" s="4" t="s">
        <v>2</v>
      </c>
      <c r="C22" s="16">
        <f>2660000*1.21</f>
        <v>3218600</v>
      </c>
      <c r="D22" s="16">
        <f>2660000*1.21</f>
        <v>3218600</v>
      </c>
      <c r="E22" s="5">
        <v>2014550</v>
      </c>
      <c r="F22" s="5">
        <v>3623850</v>
      </c>
      <c r="G22" s="16">
        <v>3339600</v>
      </c>
    </row>
    <row r="23" spans="1:7">
      <c r="A23" s="3">
        <v>2321</v>
      </c>
      <c r="B23" s="4" t="s">
        <v>3</v>
      </c>
      <c r="C23" s="16">
        <f>2600000*1.21</f>
        <v>3146000</v>
      </c>
      <c r="D23" s="16">
        <v>3918250</v>
      </c>
      <c r="E23" s="5">
        <v>2714709.71</v>
      </c>
      <c r="F23" s="5">
        <v>4287709.71</v>
      </c>
      <c r="G23" s="16">
        <v>4572000</v>
      </c>
    </row>
    <row r="24" spans="1:7">
      <c r="A24" s="3">
        <v>3111</v>
      </c>
      <c r="B24" s="4" t="s">
        <v>5</v>
      </c>
      <c r="C24" s="16">
        <v>1000000</v>
      </c>
      <c r="D24" s="16">
        <v>1000000</v>
      </c>
      <c r="E24" s="5">
        <v>569726.11</v>
      </c>
      <c r="F24" s="5">
        <v>715000</v>
      </c>
      <c r="G24" s="16">
        <v>985000</v>
      </c>
    </row>
    <row r="25" spans="1:7">
      <c r="A25" s="3">
        <v>3113</v>
      </c>
      <c r="B25" s="4" t="s">
        <v>6</v>
      </c>
      <c r="C25" s="16">
        <v>1600000</v>
      </c>
      <c r="D25" s="16">
        <v>1600000</v>
      </c>
      <c r="E25" s="5">
        <v>213064.29</v>
      </c>
      <c r="F25" s="5">
        <v>261596</v>
      </c>
      <c r="G25" s="16">
        <v>300000</v>
      </c>
    </row>
    <row r="26" spans="1:7">
      <c r="A26" s="3">
        <v>3399</v>
      </c>
      <c r="B26" s="4" t="s">
        <v>7</v>
      </c>
      <c r="C26" s="5">
        <v>0</v>
      </c>
      <c r="D26" s="5">
        <v>242000</v>
      </c>
      <c r="E26" s="5">
        <v>283480</v>
      </c>
      <c r="F26" s="5">
        <v>295500</v>
      </c>
      <c r="G26" s="5">
        <v>150000</v>
      </c>
    </row>
    <row r="27" spans="1:7">
      <c r="A27" s="3">
        <v>3421</v>
      </c>
      <c r="B27" s="4" t="s">
        <v>8</v>
      </c>
      <c r="C27" s="5">
        <v>0</v>
      </c>
      <c r="D27" s="5">
        <v>0</v>
      </c>
      <c r="E27" s="5">
        <v>204200</v>
      </c>
      <c r="F27" s="5">
        <v>204200</v>
      </c>
      <c r="G27" s="5">
        <v>0</v>
      </c>
    </row>
    <row r="28" spans="1:7">
      <c r="A28" s="3">
        <v>3429</v>
      </c>
      <c r="B28" s="4" t="s">
        <v>9</v>
      </c>
      <c r="C28" s="5">
        <v>394000</v>
      </c>
      <c r="D28" s="5">
        <v>435000</v>
      </c>
      <c r="E28" s="5">
        <v>434190</v>
      </c>
      <c r="F28" s="5">
        <v>513240</v>
      </c>
      <c r="G28" s="5">
        <v>500000</v>
      </c>
    </row>
    <row r="29" spans="1:7">
      <c r="A29" s="3">
        <v>3612</v>
      </c>
      <c r="B29" s="4" t="s">
        <v>10</v>
      </c>
      <c r="C29" s="5">
        <v>780000</v>
      </c>
      <c r="D29" s="5">
        <v>780000</v>
      </c>
      <c r="E29" s="5">
        <v>774229</v>
      </c>
      <c r="F29" s="5">
        <v>859763</v>
      </c>
      <c r="G29" s="5">
        <v>669000</v>
      </c>
    </row>
    <row r="30" spans="1:7">
      <c r="A30" s="3">
        <v>3613</v>
      </c>
      <c r="B30" s="4" t="s">
        <v>11</v>
      </c>
      <c r="C30" s="5">
        <v>1816200</v>
      </c>
      <c r="D30" s="5">
        <v>2066200</v>
      </c>
      <c r="E30" s="5">
        <v>1035541.43</v>
      </c>
      <c r="F30" s="5">
        <v>1106833</v>
      </c>
      <c r="G30" s="5">
        <v>948000</v>
      </c>
    </row>
    <row r="31" spans="1:7">
      <c r="A31" s="3">
        <v>3631</v>
      </c>
      <c r="B31" s="4" t="s">
        <v>12</v>
      </c>
      <c r="C31" s="5">
        <v>0</v>
      </c>
      <c r="D31" s="5">
        <v>0</v>
      </c>
      <c r="E31" s="5">
        <v>13485.52</v>
      </c>
      <c r="F31" s="5">
        <v>13485</v>
      </c>
      <c r="G31" s="5">
        <v>0</v>
      </c>
    </row>
    <row r="32" spans="1:7">
      <c r="A32" s="3">
        <v>3632</v>
      </c>
      <c r="B32" s="4" t="s">
        <v>13</v>
      </c>
      <c r="C32" s="5">
        <v>5000</v>
      </c>
      <c r="D32" s="5">
        <v>5000</v>
      </c>
      <c r="E32" s="5">
        <v>6950</v>
      </c>
      <c r="F32" s="5">
        <v>7000</v>
      </c>
      <c r="G32" s="5">
        <v>5000</v>
      </c>
    </row>
    <row r="33" spans="1:7">
      <c r="A33" s="3">
        <v>3633</v>
      </c>
      <c r="B33" s="4" t="s">
        <v>14</v>
      </c>
      <c r="C33" s="16">
        <v>500000</v>
      </c>
      <c r="D33" s="16">
        <v>500000</v>
      </c>
      <c r="E33" s="5">
        <v>0</v>
      </c>
      <c r="F33" s="5">
        <v>0</v>
      </c>
      <c r="G33" s="16">
        <v>0</v>
      </c>
    </row>
    <row r="34" spans="1:7">
      <c r="A34" s="3">
        <v>3639</v>
      </c>
      <c r="B34" s="4" t="s">
        <v>15</v>
      </c>
      <c r="C34" s="16">
        <v>365000</v>
      </c>
      <c r="D34" s="16">
        <v>365000</v>
      </c>
      <c r="E34" s="5">
        <v>294799.40999999997</v>
      </c>
      <c r="F34" s="5">
        <v>294799.40999999997</v>
      </c>
      <c r="G34" s="16">
        <v>220000</v>
      </c>
    </row>
    <row r="35" spans="1:7">
      <c r="A35" s="3">
        <v>3725</v>
      </c>
      <c r="B35" s="4" t="s">
        <v>16</v>
      </c>
      <c r="C35" s="5">
        <v>1065000</v>
      </c>
      <c r="D35" s="5">
        <v>1065000</v>
      </c>
      <c r="E35" s="5">
        <v>437526.26</v>
      </c>
      <c r="F35" s="5">
        <v>437526.26</v>
      </c>
      <c r="G35" s="5">
        <v>420000</v>
      </c>
    </row>
    <row r="36" spans="1:7">
      <c r="A36" s="3">
        <v>3726</v>
      </c>
      <c r="B36" s="4" t="s">
        <v>17</v>
      </c>
      <c r="C36" s="5">
        <v>350000</v>
      </c>
      <c r="D36" s="5">
        <v>350000</v>
      </c>
      <c r="E36" s="5">
        <v>403601</v>
      </c>
      <c r="F36" s="5">
        <v>405000</v>
      </c>
      <c r="G36" s="5">
        <v>400000</v>
      </c>
    </row>
    <row r="37" spans="1:7">
      <c r="A37" s="3">
        <v>3729</v>
      </c>
      <c r="B37" s="4" t="s">
        <v>135</v>
      </c>
      <c r="C37" s="5">
        <v>0</v>
      </c>
      <c r="D37" s="5">
        <v>0</v>
      </c>
      <c r="E37" s="5">
        <v>622260.98</v>
      </c>
      <c r="F37" s="5">
        <v>622261</v>
      </c>
      <c r="G37" s="5">
        <v>630000</v>
      </c>
    </row>
    <row r="38" spans="1:7">
      <c r="A38" s="3">
        <v>5512</v>
      </c>
      <c r="B38" s="4" t="s">
        <v>40</v>
      </c>
      <c r="C38" s="5">
        <v>0</v>
      </c>
      <c r="D38" s="5">
        <v>0</v>
      </c>
      <c r="E38" s="5">
        <v>81689.279999999999</v>
      </c>
      <c r="F38" s="5">
        <v>81690</v>
      </c>
      <c r="G38" s="5">
        <v>0</v>
      </c>
    </row>
    <row r="39" spans="1:7">
      <c r="A39" s="3">
        <v>6171</v>
      </c>
      <c r="B39" s="4" t="s">
        <v>19</v>
      </c>
      <c r="C39" s="5">
        <v>10000</v>
      </c>
      <c r="D39" s="5">
        <v>130000</v>
      </c>
      <c r="E39" s="5">
        <v>383548.06</v>
      </c>
      <c r="F39" s="5">
        <v>383548.06</v>
      </c>
      <c r="G39" s="5">
        <v>100000</v>
      </c>
    </row>
    <row r="40" spans="1:7">
      <c r="A40" s="3">
        <v>6310</v>
      </c>
      <c r="B40" s="4" t="s">
        <v>20</v>
      </c>
      <c r="C40" s="16">
        <v>5000</v>
      </c>
      <c r="D40" s="16">
        <v>5000</v>
      </c>
      <c r="E40" s="5">
        <v>418545.06</v>
      </c>
      <c r="F40" s="5">
        <v>418545.06</v>
      </c>
      <c r="G40" s="16">
        <v>300000</v>
      </c>
    </row>
    <row r="41" spans="1:7">
      <c r="A41" s="3">
        <v>6330</v>
      </c>
      <c r="B41" s="4" t="s">
        <v>22</v>
      </c>
      <c r="C41" s="5">
        <v>0</v>
      </c>
      <c r="D41" s="5">
        <v>0</v>
      </c>
      <c r="E41" s="5">
        <v>128796930.66</v>
      </c>
      <c r="F41" s="5">
        <v>128796930.66</v>
      </c>
      <c r="G41" s="5">
        <v>0</v>
      </c>
    </row>
    <row r="42" spans="1:7">
      <c r="A42" s="4">
        <v>6409</v>
      </c>
      <c r="B42" s="4" t="s">
        <v>44</v>
      </c>
      <c r="C42" s="4">
        <v>0</v>
      </c>
      <c r="D42" s="4">
        <v>21348.6</v>
      </c>
      <c r="E42" s="4">
        <v>0</v>
      </c>
      <c r="F42" s="4">
        <v>0</v>
      </c>
      <c r="G42" s="4">
        <v>0</v>
      </c>
    </row>
    <row r="43" spans="1:7">
      <c r="A43" s="4"/>
      <c r="B43" s="7" t="s">
        <v>23</v>
      </c>
      <c r="C43" s="8">
        <f>SUM(C3:C42)</f>
        <v>98171800</v>
      </c>
      <c r="D43" s="8">
        <f>SUM(D3:D42)</f>
        <v>106534986.13</v>
      </c>
      <c r="E43" s="8">
        <f>SUM(E3:E42)</f>
        <v>222528414.74000001</v>
      </c>
      <c r="F43" s="8">
        <f>SUM(F3:F42)</f>
        <v>240774412.75999999</v>
      </c>
      <c r="G43" s="8">
        <f>SUM(G3:G42)</f>
        <v>122460252</v>
      </c>
    </row>
    <row r="45" spans="1:7">
      <c r="A45" s="44" t="s">
        <v>177</v>
      </c>
      <c r="B45" s="44"/>
      <c r="C45" s="44"/>
      <c r="D45" s="44"/>
      <c r="E45" s="44"/>
      <c r="F45" s="44"/>
    </row>
    <row r="46" spans="1:7">
      <c r="A46" s="45"/>
      <c r="B46" s="46"/>
      <c r="C46" s="46"/>
      <c r="D46" s="46"/>
      <c r="E46" s="46"/>
      <c r="F46" s="46"/>
    </row>
    <row r="47" spans="1:7">
      <c r="A47" s="47"/>
      <c r="B47" s="47"/>
      <c r="C47" s="47"/>
      <c r="D47" s="47"/>
      <c r="E47" s="47"/>
      <c r="F47" s="47"/>
    </row>
    <row r="48" spans="1:7" ht="14.4">
      <c r="A48" s="15" t="s">
        <v>178</v>
      </c>
      <c r="B48" s="15"/>
      <c r="C48"/>
      <c r="D48"/>
      <c r="E48"/>
      <c r="F48"/>
    </row>
    <row r="49" spans="1:6" ht="14.4">
      <c r="A49" s="2" t="s">
        <v>179</v>
      </c>
      <c r="B49" s="2"/>
      <c r="C49"/>
      <c r="D49"/>
      <c r="E49"/>
      <c r="F49"/>
    </row>
  </sheetData>
  <mergeCells count="3">
    <mergeCell ref="A45:F45"/>
    <mergeCell ref="A46:F46"/>
    <mergeCell ref="A47:F47"/>
  </mergeCells>
  <pageMargins left="0.19685039370078741" right="0.19685039370078741" top="0.39370078740157483" bottom="0.59055118110236227" header="0.39370078740157483" footer="0.19685039370078741"/>
  <pageSetup paperSize="9" scale="9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pane ySplit="2" topLeftCell="A3" activePane="bottomLeft" state="frozen"/>
      <selection pane="bottomLeft" activeCell="B6" sqref="B6"/>
    </sheetView>
  </sheetViews>
  <sheetFormatPr defaultColWidth="9.109375" defaultRowHeight="13.8"/>
  <cols>
    <col min="1" max="1" width="5.6640625" style="1" customWidth="1"/>
    <col min="2" max="2" width="60.6640625" style="1" customWidth="1"/>
    <col min="3" max="7" width="16.6640625" style="1" customWidth="1"/>
    <col min="8" max="8" width="9.109375" style="1"/>
    <col min="9" max="9" width="12.6640625" style="1" bestFit="1" customWidth="1"/>
    <col min="10" max="11" width="9.109375" style="1"/>
    <col min="12" max="12" width="10" style="1" bestFit="1" customWidth="1"/>
    <col min="13" max="16384" width="9.109375" style="1"/>
  </cols>
  <sheetData>
    <row r="1" spans="1:9" ht="20.100000000000001" customHeight="1">
      <c r="A1" s="48" t="s">
        <v>373</v>
      </c>
      <c r="B1" s="49"/>
      <c r="C1" s="49"/>
      <c r="D1" s="49"/>
      <c r="E1" s="49"/>
      <c r="F1" s="49"/>
      <c r="G1" s="50"/>
    </row>
    <row r="2" spans="1:9" ht="41.4">
      <c r="A2" s="6"/>
      <c r="B2" s="6" t="s">
        <v>0</v>
      </c>
      <c r="C2" s="10" t="s">
        <v>68</v>
      </c>
      <c r="D2" s="10" t="s">
        <v>158</v>
      </c>
      <c r="E2" s="10" t="s">
        <v>159</v>
      </c>
      <c r="F2" s="10" t="s">
        <v>160</v>
      </c>
      <c r="G2" s="10" t="s">
        <v>161</v>
      </c>
    </row>
    <row r="3" spans="1:9">
      <c r="A3" s="3">
        <v>2212</v>
      </c>
      <c r="B3" s="4" t="s">
        <v>24</v>
      </c>
      <c r="C3" s="19">
        <f>23453000+4000000</f>
        <v>27453000</v>
      </c>
      <c r="D3" s="19">
        <v>24953000</v>
      </c>
      <c r="E3" s="5">
        <v>7752920.3899999997</v>
      </c>
      <c r="F3" s="5">
        <v>10421200</v>
      </c>
      <c r="G3" s="19">
        <v>11611000</v>
      </c>
      <c r="H3" s="18"/>
    </row>
    <row r="4" spans="1:9">
      <c r="A4" s="3">
        <v>2219</v>
      </c>
      <c r="B4" s="4" t="s">
        <v>1</v>
      </c>
      <c r="C4" s="19">
        <v>4170000</v>
      </c>
      <c r="D4" s="19">
        <v>4170000</v>
      </c>
      <c r="E4" s="5">
        <v>111110.71</v>
      </c>
      <c r="F4" s="5">
        <v>503000</v>
      </c>
      <c r="G4" s="19">
        <v>1050000</v>
      </c>
    </row>
    <row r="5" spans="1:9">
      <c r="A5" s="3">
        <v>2223</v>
      </c>
      <c r="B5" s="4" t="s">
        <v>163</v>
      </c>
      <c r="C5" s="19">
        <v>0</v>
      </c>
      <c r="D5" s="19">
        <v>0</v>
      </c>
      <c r="E5" s="5">
        <v>0</v>
      </c>
      <c r="F5" s="5">
        <v>0</v>
      </c>
      <c r="G5" s="19">
        <v>130000</v>
      </c>
    </row>
    <row r="6" spans="1:9">
      <c r="A6" s="3">
        <v>2229</v>
      </c>
      <c r="B6" s="4" t="s">
        <v>164</v>
      </c>
      <c r="C6" s="19">
        <v>0</v>
      </c>
      <c r="D6" s="19">
        <v>0</v>
      </c>
      <c r="E6" s="5">
        <v>0</v>
      </c>
      <c r="F6" s="5">
        <v>0</v>
      </c>
      <c r="G6" s="19">
        <v>1300000</v>
      </c>
    </row>
    <row r="7" spans="1:9">
      <c r="A7" s="3">
        <v>2292</v>
      </c>
      <c r="B7" s="4" t="s">
        <v>25</v>
      </c>
      <c r="C7" s="19">
        <v>2600000</v>
      </c>
      <c r="D7" s="19">
        <v>2600000</v>
      </c>
      <c r="E7" s="5">
        <v>1234325</v>
      </c>
      <c r="F7" s="5">
        <v>1670000</v>
      </c>
      <c r="G7" s="19">
        <v>2600000</v>
      </c>
    </row>
    <row r="8" spans="1:9">
      <c r="A8" s="3">
        <v>2310</v>
      </c>
      <c r="B8" s="4" t="s">
        <v>2</v>
      </c>
      <c r="C8" s="19">
        <v>22111100</v>
      </c>
      <c r="D8" s="19">
        <v>22111100</v>
      </c>
      <c r="E8" s="5">
        <v>4744529.62</v>
      </c>
      <c r="F8" s="5">
        <v>6980480</v>
      </c>
      <c r="G8" s="19">
        <v>34880000</v>
      </c>
    </row>
    <row r="9" spans="1:9">
      <c r="A9" s="3">
        <v>2321</v>
      </c>
      <c r="B9" s="4" t="s">
        <v>3</v>
      </c>
      <c r="C9" s="19">
        <f>1149500+200000+1000000+10000000+1000000+500000</f>
        <v>13849500</v>
      </c>
      <c r="D9" s="19">
        <v>14091300</v>
      </c>
      <c r="E9" s="5">
        <v>1926349.44</v>
      </c>
      <c r="F9" s="5">
        <v>5066000</v>
      </c>
      <c r="G9" s="19">
        <v>18430000</v>
      </c>
    </row>
    <row r="10" spans="1:9">
      <c r="A10" s="3">
        <v>2333</v>
      </c>
      <c r="B10" s="4" t="s">
        <v>4</v>
      </c>
      <c r="C10" s="19">
        <v>60000</v>
      </c>
      <c r="D10" s="19">
        <v>60000</v>
      </c>
      <c r="E10" s="5">
        <v>0</v>
      </c>
      <c r="F10" s="5">
        <v>5000</v>
      </c>
      <c r="G10" s="19">
        <v>60000</v>
      </c>
    </row>
    <row r="11" spans="1:9">
      <c r="A11" s="3">
        <v>3111</v>
      </c>
      <c r="B11" s="4" t="s">
        <v>5</v>
      </c>
      <c r="C11" s="19">
        <v>4000000</v>
      </c>
      <c r="D11" s="19">
        <v>6362072</v>
      </c>
      <c r="E11" s="5">
        <v>3700527.15</v>
      </c>
      <c r="F11" s="5">
        <v>4779512</v>
      </c>
      <c r="G11" s="19">
        <v>4360000</v>
      </c>
      <c r="I11" s="17"/>
    </row>
    <row r="12" spans="1:9">
      <c r="A12" s="3">
        <v>3113</v>
      </c>
      <c r="B12" s="4" t="s">
        <v>6</v>
      </c>
      <c r="C12" s="19">
        <v>6500000</v>
      </c>
      <c r="D12" s="19">
        <v>8894684</v>
      </c>
      <c r="E12" s="5">
        <v>7519207.9400000004</v>
      </c>
      <c r="F12" s="5">
        <v>8849372</v>
      </c>
      <c r="G12" s="19">
        <v>7835000</v>
      </c>
    </row>
    <row r="13" spans="1:9">
      <c r="A13" s="3">
        <v>3314</v>
      </c>
      <c r="B13" s="4" t="s">
        <v>26</v>
      </c>
      <c r="C13" s="19">
        <v>400000</v>
      </c>
      <c r="D13" s="19">
        <v>400000</v>
      </c>
      <c r="E13" s="5">
        <v>360024.25</v>
      </c>
      <c r="F13" s="5">
        <v>386000</v>
      </c>
      <c r="G13" s="19">
        <v>460000</v>
      </c>
    </row>
    <row r="14" spans="1:9">
      <c r="A14" s="3">
        <v>3319</v>
      </c>
      <c r="B14" s="4" t="s">
        <v>27</v>
      </c>
      <c r="C14" s="19">
        <v>833600</v>
      </c>
      <c r="D14" s="19">
        <v>833600</v>
      </c>
      <c r="E14" s="5">
        <v>6800</v>
      </c>
      <c r="F14" s="5">
        <v>20000</v>
      </c>
      <c r="G14" s="19">
        <v>40000</v>
      </c>
    </row>
    <row r="15" spans="1:9">
      <c r="A15" s="3">
        <v>3326</v>
      </c>
      <c r="B15" s="4" t="s">
        <v>28</v>
      </c>
      <c r="C15" s="19">
        <v>500000</v>
      </c>
      <c r="D15" s="19">
        <v>500000</v>
      </c>
      <c r="E15" s="5">
        <v>268680.03999999998</v>
      </c>
      <c r="F15" s="5">
        <v>300700</v>
      </c>
      <c r="G15" s="19">
        <v>100000</v>
      </c>
    </row>
    <row r="16" spans="1:9">
      <c r="A16" s="3">
        <v>3349</v>
      </c>
      <c r="B16" s="4" t="s">
        <v>29</v>
      </c>
      <c r="C16" s="19">
        <v>400000</v>
      </c>
      <c r="D16" s="19">
        <v>400000</v>
      </c>
      <c r="E16" s="5">
        <v>246757.2</v>
      </c>
      <c r="F16" s="5">
        <v>370000</v>
      </c>
      <c r="G16" s="19">
        <v>450000</v>
      </c>
    </row>
    <row r="17" spans="1:7">
      <c r="A17" s="3">
        <v>3399</v>
      </c>
      <c r="B17" s="4" t="s">
        <v>7</v>
      </c>
      <c r="C17" s="19">
        <v>1900000</v>
      </c>
      <c r="D17" s="19">
        <v>1900000</v>
      </c>
      <c r="E17" s="5">
        <v>1494686.51</v>
      </c>
      <c r="F17" s="5">
        <v>1770700</v>
      </c>
      <c r="G17" s="19">
        <v>2230000</v>
      </c>
    </row>
    <row r="18" spans="1:7">
      <c r="A18" s="3">
        <v>3412</v>
      </c>
      <c r="B18" s="4" t="s">
        <v>165</v>
      </c>
      <c r="C18" s="19">
        <v>0</v>
      </c>
      <c r="D18" s="19">
        <v>0</v>
      </c>
      <c r="E18" s="5">
        <v>0</v>
      </c>
      <c r="F18" s="5">
        <v>0</v>
      </c>
      <c r="G18" s="19">
        <v>11000000</v>
      </c>
    </row>
    <row r="19" spans="1:7">
      <c r="A19" s="3">
        <v>3419</v>
      </c>
      <c r="B19" s="4" t="s">
        <v>30</v>
      </c>
      <c r="C19" s="19">
        <v>1700000</v>
      </c>
      <c r="D19" s="19">
        <v>1700000</v>
      </c>
      <c r="E19" s="5">
        <v>1714232</v>
      </c>
      <c r="F19" s="30">
        <v>1700000</v>
      </c>
      <c r="G19" s="19">
        <v>1700000</v>
      </c>
    </row>
    <row r="20" spans="1:7">
      <c r="A20" s="3">
        <v>3421</v>
      </c>
      <c r="B20" s="4" t="s">
        <v>8</v>
      </c>
      <c r="C20" s="19">
        <f>7000000+7000000+1000000+1000000</f>
        <v>16000000</v>
      </c>
      <c r="D20" s="19">
        <f>7000000+7000000+1000000+1000000</f>
        <v>16000000</v>
      </c>
      <c r="E20" s="5">
        <v>50225.64</v>
      </c>
      <c r="F20" s="5">
        <v>178000</v>
      </c>
      <c r="G20" s="19">
        <v>295000</v>
      </c>
    </row>
    <row r="21" spans="1:7">
      <c r="A21" s="3">
        <v>3429</v>
      </c>
      <c r="B21" s="4" t="s">
        <v>9</v>
      </c>
      <c r="C21" s="19">
        <v>680000</v>
      </c>
      <c r="D21" s="19">
        <v>980000</v>
      </c>
      <c r="E21" s="5">
        <v>939443.24</v>
      </c>
      <c r="F21" s="5">
        <v>979862</v>
      </c>
      <c r="G21" s="19">
        <v>1175000</v>
      </c>
    </row>
    <row r="22" spans="1:7">
      <c r="A22" s="3">
        <v>3612</v>
      </c>
      <c r="B22" s="4" t="s">
        <v>10</v>
      </c>
      <c r="C22" s="19">
        <v>485000</v>
      </c>
      <c r="D22" s="19">
        <v>785000</v>
      </c>
      <c r="E22" s="5">
        <v>273283.40999999997</v>
      </c>
      <c r="F22" s="5">
        <v>717000</v>
      </c>
      <c r="G22" s="19">
        <v>895000</v>
      </c>
    </row>
    <row r="23" spans="1:7">
      <c r="A23" s="3">
        <v>3613</v>
      </c>
      <c r="B23" s="4" t="s">
        <v>11</v>
      </c>
      <c r="C23" s="19">
        <v>2800000</v>
      </c>
      <c r="D23" s="19">
        <v>3600000</v>
      </c>
      <c r="E23" s="5">
        <v>3060938.9</v>
      </c>
      <c r="F23" s="5">
        <v>3261490</v>
      </c>
      <c r="G23" s="19">
        <v>1816000</v>
      </c>
    </row>
    <row r="24" spans="1:7">
      <c r="A24" s="3">
        <v>3631</v>
      </c>
      <c r="B24" s="4" t="s">
        <v>12</v>
      </c>
      <c r="C24" s="19">
        <v>3000000</v>
      </c>
      <c r="D24" s="19">
        <v>3800000</v>
      </c>
      <c r="E24" s="5">
        <v>2739943.16</v>
      </c>
      <c r="F24" s="5">
        <v>3379100</v>
      </c>
      <c r="G24" s="19">
        <v>4870000</v>
      </c>
    </row>
    <row r="25" spans="1:7">
      <c r="A25" s="3">
        <v>3632</v>
      </c>
      <c r="B25" s="4" t="s">
        <v>13</v>
      </c>
      <c r="C25" s="19">
        <v>1100000</v>
      </c>
      <c r="D25" s="19">
        <v>1100000</v>
      </c>
      <c r="E25" s="5">
        <v>28175.86</v>
      </c>
      <c r="F25" s="5">
        <v>359000</v>
      </c>
      <c r="G25" s="19">
        <v>5770000</v>
      </c>
    </row>
    <row r="26" spans="1:7">
      <c r="A26" s="3">
        <v>3635</v>
      </c>
      <c r="B26" s="4" t="s">
        <v>31</v>
      </c>
      <c r="C26" s="19">
        <v>520000</v>
      </c>
      <c r="D26" s="19">
        <v>520000</v>
      </c>
      <c r="E26" s="5">
        <v>129300</v>
      </c>
      <c r="F26" s="5">
        <v>320000</v>
      </c>
      <c r="G26" s="19">
        <v>320000</v>
      </c>
    </row>
    <row r="27" spans="1:7">
      <c r="A27" s="3">
        <v>3639</v>
      </c>
      <c r="B27" s="4" t="s">
        <v>15</v>
      </c>
      <c r="C27" s="19">
        <v>10700000</v>
      </c>
      <c r="D27" s="19">
        <v>10700000</v>
      </c>
      <c r="E27" s="5">
        <v>7180613.1399999997</v>
      </c>
      <c r="F27" s="5">
        <v>8162545</v>
      </c>
      <c r="G27" s="19">
        <v>5749000</v>
      </c>
    </row>
    <row r="28" spans="1:7">
      <c r="A28" s="3">
        <v>3721</v>
      </c>
      <c r="B28" s="4" t="s">
        <v>32</v>
      </c>
      <c r="C28" s="19">
        <v>60000</v>
      </c>
      <c r="D28" s="19">
        <v>60000</v>
      </c>
      <c r="E28" s="5">
        <v>41489.089999999997</v>
      </c>
      <c r="F28" s="5">
        <v>60000</v>
      </c>
      <c r="G28" s="19">
        <v>60000</v>
      </c>
    </row>
    <row r="29" spans="1:7">
      <c r="A29" s="3">
        <v>3722</v>
      </c>
      <c r="B29" s="4" t="s">
        <v>33</v>
      </c>
      <c r="C29" s="19">
        <v>4800000</v>
      </c>
      <c r="D29" s="19">
        <v>4800000</v>
      </c>
      <c r="E29" s="5">
        <v>4656205.95</v>
      </c>
      <c r="F29" s="5">
        <v>4760000</v>
      </c>
      <c r="G29" s="19">
        <v>5200000</v>
      </c>
    </row>
    <row r="30" spans="1:7">
      <c r="A30" s="3">
        <v>3723</v>
      </c>
      <c r="B30" s="4" t="s">
        <v>34</v>
      </c>
      <c r="C30" s="19">
        <v>3600000</v>
      </c>
      <c r="D30" s="19">
        <v>3600000</v>
      </c>
      <c r="E30" s="5">
        <v>3537632.52</v>
      </c>
      <c r="F30" s="5">
        <v>3595000</v>
      </c>
      <c r="G30" s="19">
        <v>4000000</v>
      </c>
    </row>
    <row r="31" spans="1:7">
      <c r="A31" s="3">
        <v>3725</v>
      </c>
      <c r="B31" s="4" t="s">
        <v>16</v>
      </c>
      <c r="C31" s="19">
        <v>3500000</v>
      </c>
      <c r="D31" s="19">
        <v>3500000</v>
      </c>
      <c r="E31" s="5">
        <v>924013.5</v>
      </c>
      <c r="F31" s="5">
        <v>1530000</v>
      </c>
      <c r="G31" s="19">
        <v>2000000</v>
      </c>
    </row>
    <row r="32" spans="1:7">
      <c r="A32" s="3">
        <v>3726</v>
      </c>
      <c r="B32" s="4" t="s">
        <v>17</v>
      </c>
      <c r="C32" s="19">
        <v>1000000</v>
      </c>
      <c r="D32" s="19">
        <v>1000000</v>
      </c>
      <c r="E32" s="5">
        <v>672922.81</v>
      </c>
      <c r="F32" s="5">
        <v>850000</v>
      </c>
      <c r="G32" s="19">
        <v>1200000</v>
      </c>
    </row>
    <row r="33" spans="1:7">
      <c r="A33" s="3">
        <v>3729</v>
      </c>
      <c r="B33" s="4" t="s">
        <v>135</v>
      </c>
      <c r="C33" s="19">
        <v>0</v>
      </c>
      <c r="D33" s="19">
        <v>0</v>
      </c>
      <c r="E33" s="5">
        <v>0</v>
      </c>
      <c r="F33" s="5">
        <v>0</v>
      </c>
      <c r="G33" s="19">
        <v>404000</v>
      </c>
    </row>
    <row r="34" spans="1:7">
      <c r="A34" s="3">
        <v>3745</v>
      </c>
      <c r="B34" s="4" t="s">
        <v>35</v>
      </c>
      <c r="C34" s="19">
        <v>2900000</v>
      </c>
      <c r="D34" s="19">
        <v>2900000</v>
      </c>
      <c r="E34" s="5">
        <v>1864462.58</v>
      </c>
      <c r="F34" s="5">
        <v>2047200</v>
      </c>
      <c r="G34" s="19">
        <v>6220000</v>
      </c>
    </row>
    <row r="35" spans="1:7">
      <c r="A35" s="3">
        <v>4339</v>
      </c>
      <c r="B35" s="4" t="s">
        <v>18</v>
      </c>
      <c r="C35" s="19">
        <v>50000</v>
      </c>
      <c r="D35" s="19">
        <v>50000</v>
      </c>
      <c r="E35" s="5">
        <v>2000</v>
      </c>
      <c r="F35" s="5">
        <v>2000</v>
      </c>
      <c r="G35" s="19">
        <v>0</v>
      </c>
    </row>
    <row r="36" spans="1:7">
      <c r="A36" s="3">
        <v>4351</v>
      </c>
      <c r="B36" s="4" t="s">
        <v>36</v>
      </c>
      <c r="C36" s="19">
        <v>450000</v>
      </c>
      <c r="D36" s="19">
        <v>450000</v>
      </c>
      <c r="E36" s="5">
        <v>430000</v>
      </c>
      <c r="F36" s="5">
        <v>430000</v>
      </c>
      <c r="G36" s="19">
        <v>450000</v>
      </c>
    </row>
    <row r="37" spans="1:7">
      <c r="A37" s="3">
        <v>4379</v>
      </c>
      <c r="B37" s="4" t="s">
        <v>162</v>
      </c>
      <c r="C37" s="19">
        <v>0</v>
      </c>
      <c r="D37" s="19">
        <v>10000</v>
      </c>
      <c r="E37" s="5">
        <v>10000</v>
      </c>
      <c r="F37" s="5">
        <v>10000</v>
      </c>
      <c r="G37" s="19">
        <v>10000</v>
      </c>
    </row>
    <row r="38" spans="1:7">
      <c r="A38" s="3">
        <v>4399</v>
      </c>
      <c r="B38" s="4" t="s">
        <v>37</v>
      </c>
      <c r="C38" s="19">
        <v>350000</v>
      </c>
      <c r="D38" s="19">
        <v>350000</v>
      </c>
      <c r="E38" s="5">
        <v>318440</v>
      </c>
      <c r="F38" s="5">
        <v>325000</v>
      </c>
      <c r="G38" s="19">
        <v>350000</v>
      </c>
    </row>
    <row r="39" spans="1:7">
      <c r="A39" s="3">
        <v>5213</v>
      </c>
      <c r="B39" s="4" t="s">
        <v>38</v>
      </c>
      <c r="C39" s="19">
        <v>70000</v>
      </c>
      <c r="D39" s="19">
        <v>70000</v>
      </c>
      <c r="E39" s="5">
        <v>0</v>
      </c>
      <c r="F39" s="5">
        <v>0</v>
      </c>
      <c r="G39" s="19">
        <v>30000</v>
      </c>
    </row>
    <row r="40" spans="1:7">
      <c r="A40" s="3">
        <v>5311</v>
      </c>
      <c r="B40" s="4" t="s">
        <v>39</v>
      </c>
      <c r="C40" s="19">
        <v>1800000</v>
      </c>
      <c r="D40" s="19">
        <v>1800000</v>
      </c>
      <c r="E40" s="5">
        <v>933903.72</v>
      </c>
      <c r="F40" s="5">
        <v>1369000</v>
      </c>
      <c r="G40" s="19">
        <v>1269000</v>
      </c>
    </row>
    <row r="41" spans="1:7">
      <c r="A41" s="3">
        <v>5512</v>
      </c>
      <c r="B41" s="4" t="s">
        <v>40</v>
      </c>
      <c r="C41" s="19">
        <f>25000000+9500000+120000+500000</f>
        <v>35120000</v>
      </c>
      <c r="D41" s="19">
        <f>25000000+9500000+120000+500000</f>
        <v>35120000</v>
      </c>
      <c r="E41" s="5">
        <v>1905122.61</v>
      </c>
      <c r="F41" s="5">
        <v>17527370</v>
      </c>
      <c r="G41" s="19">
        <v>28630000</v>
      </c>
    </row>
    <row r="42" spans="1:7">
      <c r="A42" s="3">
        <v>6112</v>
      </c>
      <c r="B42" s="4" t="s">
        <v>41</v>
      </c>
      <c r="C42" s="19">
        <v>3520000</v>
      </c>
      <c r="D42" s="19">
        <v>3520000</v>
      </c>
      <c r="E42" s="5">
        <v>2323507</v>
      </c>
      <c r="F42" s="5">
        <v>2853000</v>
      </c>
      <c r="G42" s="19">
        <v>3785000</v>
      </c>
    </row>
    <row r="43" spans="1:7">
      <c r="A43" s="3">
        <v>6118</v>
      </c>
      <c r="B43" s="4" t="s">
        <v>64</v>
      </c>
      <c r="C43" s="20">
        <v>32000</v>
      </c>
      <c r="D43" s="20">
        <v>67196.22</v>
      </c>
      <c r="E43" s="20">
        <v>67196.22</v>
      </c>
      <c r="F43" s="20">
        <v>67196.22</v>
      </c>
      <c r="G43" s="20">
        <v>0</v>
      </c>
    </row>
    <row r="44" spans="1:7">
      <c r="A44" s="3">
        <v>6171</v>
      </c>
      <c r="B44" s="4" t="s">
        <v>19</v>
      </c>
      <c r="C44" s="19">
        <f>12000000+2000000+1000000+400000+1800000</f>
        <v>17200000</v>
      </c>
      <c r="D44" s="19">
        <v>17700000</v>
      </c>
      <c r="E44" s="5">
        <v>11021944.91</v>
      </c>
      <c r="F44" s="5">
        <v>16412815</v>
      </c>
      <c r="G44" s="19">
        <v>17786000</v>
      </c>
    </row>
    <row r="45" spans="1:7">
      <c r="A45" s="3">
        <v>6310</v>
      </c>
      <c r="B45" s="4" t="s">
        <v>20</v>
      </c>
      <c r="C45" s="19">
        <v>1450000</v>
      </c>
      <c r="D45" s="19">
        <v>1450000</v>
      </c>
      <c r="E45" s="5">
        <v>1061507.8</v>
      </c>
      <c r="F45" s="5">
        <v>1450000</v>
      </c>
      <c r="G45" s="19">
        <v>1400000</v>
      </c>
    </row>
    <row r="46" spans="1:7">
      <c r="A46" s="3">
        <v>6320</v>
      </c>
      <c r="B46" s="4" t="s">
        <v>21</v>
      </c>
      <c r="C46" s="19">
        <v>250000</v>
      </c>
      <c r="D46" s="19">
        <v>250000</v>
      </c>
      <c r="E46" s="5">
        <v>196977</v>
      </c>
      <c r="F46" s="5">
        <v>250000</v>
      </c>
      <c r="G46" s="19">
        <v>250000</v>
      </c>
    </row>
    <row r="47" spans="1:7">
      <c r="A47" s="3">
        <v>6330</v>
      </c>
      <c r="B47" s="4" t="s">
        <v>22</v>
      </c>
      <c r="C47" s="20">
        <v>0</v>
      </c>
      <c r="D47" s="20">
        <v>0</v>
      </c>
      <c r="E47" s="5">
        <v>128796930.66</v>
      </c>
      <c r="F47" s="5">
        <v>128796930.66</v>
      </c>
      <c r="G47" s="20">
        <v>0</v>
      </c>
    </row>
    <row r="48" spans="1:7">
      <c r="A48" s="3">
        <v>6399</v>
      </c>
      <c r="B48" s="4" t="s">
        <v>42</v>
      </c>
      <c r="C48" s="20">
        <v>1400000</v>
      </c>
      <c r="D48" s="20">
        <v>3146290</v>
      </c>
      <c r="E48" s="5">
        <v>2879969.25</v>
      </c>
      <c r="F48" s="5">
        <v>3146290</v>
      </c>
      <c r="G48" s="20">
        <v>3146000</v>
      </c>
    </row>
    <row r="49" spans="1:7">
      <c r="A49" s="3">
        <v>6402</v>
      </c>
      <c r="B49" s="4" t="s">
        <v>43</v>
      </c>
      <c r="C49" s="20">
        <v>0</v>
      </c>
      <c r="D49" s="20">
        <v>97028</v>
      </c>
      <c r="E49" s="20">
        <v>97028</v>
      </c>
      <c r="F49" s="20">
        <v>97028</v>
      </c>
      <c r="G49" s="20">
        <v>0</v>
      </c>
    </row>
    <row r="50" spans="1:7">
      <c r="A50" s="3">
        <v>6409</v>
      </c>
      <c r="B50" s="4" t="s">
        <v>44</v>
      </c>
      <c r="C50" s="20">
        <v>0</v>
      </c>
      <c r="D50" s="20">
        <v>21348.6</v>
      </c>
      <c r="E50" s="20">
        <v>21348.6</v>
      </c>
      <c r="F50" s="20">
        <v>21348.6</v>
      </c>
      <c r="G50" s="20">
        <v>0</v>
      </c>
    </row>
    <row r="51" spans="1:7">
      <c r="A51" s="4"/>
      <c r="B51" s="4"/>
      <c r="C51" s="4"/>
      <c r="D51" s="4"/>
      <c r="E51" s="4"/>
      <c r="F51" s="4"/>
      <c r="G51" s="4"/>
    </row>
    <row r="52" spans="1:7">
      <c r="A52" s="4"/>
      <c r="B52" s="7" t="s">
        <v>23</v>
      </c>
      <c r="C52" s="8">
        <f>SUM(C3:C51)</f>
        <v>199314200</v>
      </c>
      <c r="D52" s="8">
        <f t="shared" ref="D52:F52" si="0">SUM(D3:D51)</f>
        <v>206422618.81999999</v>
      </c>
      <c r="E52" s="8">
        <f t="shared" si="0"/>
        <v>207244675.81999999</v>
      </c>
      <c r="F52" s="8">
        <f t="shared" si="0"/>
        <v>245779139.47999999</v>
      </c>
      <c r="G52" s="8">
        <f>SUM(G3:G51)</f>
        <v>195316000</v>
      </c>
    </row>
    <row r="54" spans="1:7">
      <c r="A54" s="44" t="s">
        <v>177</v>
      </c>
      <c r="B54" s="44"/>
      <c r="C54" s="44"/>
      <c r="D54" s="44"/>
      <c r="E54" s="44"/>
      <c r="F54" s="44"/>
    </row>
    <row r="55" spans="1:7" ht="12.75" customHeight="1">
      <c r="A55" s="45"/>
      <c r="B55" s="46"/>
      <c r="C55" s="46"/>
      <c r="D55" s="46"/>
      <c r="E55" s="46"/>
      <c r="F55" s="46"/>
      <c r="G55" s="17"/>
    </row>
    <row r="56" spans="1:7">
      <c r="A56" s="47"/>
      <c r="B56" s="47"/>
      <c r="C56" s="47"/>
      <c r="D56" s="47"/>
      <c r="E56" s="47"/>
      <c r="F56" s="47"/>
      <c r="G56" s="1" t="s">
        <v>66</v>
      </c>
    </row>
    <row r="57" spans="1:7" ht="14.4">
      <c r="A57" s="15" t="s">
        <v>67</v>
      </c>
      <c r="B57" s="15"/>
      <c r="C57"/>
      <c r="D57"/>
      <c r="E57"/>
      <c r="F57"/>
    </row>
    <row r="58" spans="1:7" ht="14.4">
      <c r="A58" s="2" t="s">
        <v>65</v>
      </c>
      <c r="B58" s="2"/>
      <c r="C58"/>
      <c r="D58"/>
      <c r="E58"/>
      <c r="F58"/>
    </row>
  </sheetData>
  <mergeCells count="4">
    <mergeCell ref="A1:G1"/>
    <mergeCell ref="A54:F54"/>
    <mergeCell ref="A55:F55"/>
    <mergeCell ref="A56:F56"/>
  </mergeCells>
  <pageMargins left="0.19685039370078741" right="0.19685039370078741" top="0.39370078740157483" bottom="0.59055118110236227" header="0.39370078740157483" footer="0.19685039370078741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18" sqref="B18"/>
    </sheetView>
  </sheetViews>
  <sheetFormatPr defaultRowHeight="14.4"/>
  <cols>
    <col min="3" max="3" width="47.6640625" customWidth="1"/>
    <col min="6" max="6" width="10.33203125" customWidth="1"/>
  </cols>
  <sheetData>
    <row r="1" spans="1:6" ht="10.8" customHeight="1"/>
    <row r="2" spans="1:6">
      <c r="A2" s="1"/>
      <c r="B2" s="1"/>
      <c r="C2" s="1"/>
      <c r="D2" s="1"/>
      <c r="E2" s="1"/>
      <c r="F2" s="1"/>
    </row>
    <row r="3" spans="1:6" ht="19.2">
      <c r="A3" s="60" t="s">
        <v>167</v>
      </c>
      <c r="B3" s="60"/>
      <c r="C3" s="60"/>
      <c r="D3" s="61" t="s">
        <v>156</v>
      </c>
      <c r="E3" s="58"/>
      <c r="F3" s="59"/>
    </row>
    <row r="4" spans="1:6">
      <c r="A4" s="62" t="s">
        <v>168</v>
      </c>
      <c r="B4" s="62"/>
      <c r="C4" s="62"/>
      <c r="D4" s="63">
        <f>Příjmy!G43</f>
        <v>122460252</v>
      </c>
      <c r="E4" s="51"/>
      <c r="F4" s="52"/>
    </row>
    <row r="5" spans="1:6">
      <c r="A5" s="64" t="s">
        <v>169</v>
      </c>
      <c r="B5" s="64"/>
      <c r="C5" s="64"/>
      <c r="D5" s="63">
        <f>Výdaje!G52</f>
        <v>195316000</v>
      </c>
      <c r="E5" s="51"/>
      <c r="F5" s="52"/>
    </row>
    <row r="6" spans="1:6">
      <c r="A6" s="55" t="s">
        <v>170</v>
      </c>
      <c r="B6" s="55"/>
      <c r="C6" s="55"/>
      <c r="D6" s="56">
        <f>D4-D5</f>
        <v>-72855748</v>
      </c>
      <c r="E6" s="53"/>
      <c r="F6" s="54"/>
    </row>
    <row r="7" spans="1:6">
      <c r="A7" s="1"/>
      <c r="B7" s="1"/>
      <c r="C7" s="1"/>
      <c r="D7" s="31"/>
      <c r="E7" s="31"/>
      <c r="F7" s="31"/>
    </row>
    <row r="8" spans="1:6" ht="19.2">
      <c r="A8" s="57" t="s">
        <v>171</v>
      </c>
      <c r="B8" s="57"/>
      <c r="C8" s="57"/>
      <c r="D8" s="58" t="s">
        <v>156</v>
      </c>
      <c r="E8" s="58"/>
      <c r="F8" s="59"/>
    </row>
    <row r="9" spans="1:6">
      <c r="A9" s="32">
        <v>8115</v>
      </c>
      <c r="B9" s="33"/>
      <c r="C9" s="34" t="s">
        <v>172</v>
      </c>
      <c r="D9" s="51">
        <v>-6839748</v>
      </c>
      <c r="E9" s="51"/>
      <c r="F9" s="52"/>
    </row>
    <row r="10" spans="1:6">
      <c r="A10" s="32">
        <v>8117</v>
      </c>
      <c r="B10" s="33"/>
      <c r="C10" s="34" t="s">
        <v>173</v>
      </c>
      <c r="D10" s="51">
        <v>-120000000</v>
      </c>
      <c r="E10" s="51"/>
      <c r="F10" s="52"/>
    </row>
    <row r="11" spans="1:6">
      <c r="A11" s="35">
        <v>8118</v>
      </c>
      <c r="B11" s="1"/>
      <c r="C11" s="36" t="s">
        <v>174</v>
      </c>
      <c r="D11" s="51">
        <v>50000000</v>
      </c>
      <c r="E11" s="51"/>
      <c r="F11" s="52"/>
    </row>
    <row r="12" spans="1:6">
      <c r="A12" s="32">
        <v>8124</v>
      </c>
      <c r="B12" s="33"/>
      <c r="C12" s="34" t="s">
        <v>176</v>
      </c>
      <c r="D12" s="51">
        <v>3984000</v>
      </c>
      <c r="E12" s="51"/>
      <c r="F12" s="52"/>
    </row>
    <row r="13" spans="1:6">
      <c r="A13" s="37"/>
      <c r="B13" s="38"/>
      <c r="C13" s="39" t="s">
        <v>175</v>
      </c>
      <c r="D13" s="53">
        <f>SUM(D9:D12)</f>
        <v>-72855748</v>
      </c>
      <c r="E13" s="53"/>
      <c r="F13" s="54"/>
    </row>
  </sheetData>
  <mergeCells count="15">
    <mergeCell ref="A3:C3"/>
    <mergeCell ref="D3:F3"/>
    <mergeCell ref="A4:C4"/>
    <mergeCell ref="D4:F4"/>
    <mergeCell ref="A5:C5"/>
    <mergeCell ref="D5:F5"/>
    <mergeCell ref="D10:F10"/>
    <mergeCell ref="D11:F11"/>
    <mergeCell ref="D12:F12"/>
    <mergeCell ref="D13:F13"/>
    <mergeCell ref="A6:C6"/>
    <mergeCell ref="D6:F6"/>
    <mergeCell ref="A8:C8"/>
    <mergeCell ref="D8:F8"/>
    <mergeCell ref="D9:F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H92" sqref="H92"/>
    </sheetView>
  </sheetViews>
  <sheetFormatPr defaultRowHeight="14.4"/>
  <cols>
    <col min="1" max="1" width="8.88671875" customWidth="1"/>
    <col min="3" max="3" width="40.44140625" customWidth="1"/>
    <col min="4" max="4" width="12.88671875" customWidth="1"/>
    <col min="5" max="5" width="11.6640625" customWidth="1"/>
    <col min="6" max="8" width="12.6640625" customWidth="1"/>
  </cols>
  <sheetData>
    <row r="1" spans="1:8">
      <c r="A1" s="42" t="s">
        <v>69</v>
      </c>
      <c r="B1" s="42"/>
      <c r="C1" s="42"/>
      <c r="D1" s="42"/>
      <c r="E1" s="42"/>
      <c r="F1" s="42"/>
      <c r="G1" s="42"/>
      <c r="H1" s="42"/>
    </row>
    <row r="2" spans="1:8" ht="19.2">
      <c r="A2" s="21" t="s">
        <v>70</v>
      </c>
      <c r="B2" s="21" t="s">
        <v>71</v>
      </c>
      <c r="C2" s="22"/>
      <c r="D2" s="21" t="s">
        <v>68</v>
      </c>
      <c r="E2" s="27" t="s">
        <v>153</v>
      </c>
      <c r="F2" s="21" t="s">
        <v>154</v>
      </c>
      <c r="G2" s="21" t="s">
        <v>155</v>
      </c>
      <c r="H2" s="21" t="s">
        <v>156</v>
      </c>
    </row>
    <row r="3" spans="1:8">
      <c r="A3" s="21" t="s">
        <v>75</v>
      </c>
      <c r="B3" s="21" t="s">
        <v>76</v>
      </c>
      <c r="C3" s="22"/>
      <c r="D3" s="21"/>
    </row>
    <row r="4" spans="1:8" ht="14.4" customHeight="1">
      <c r="A4" s="21"/>
      <c r="B4" s="21" t="s">
        <v>80</v>
      </c>
      <c r="C4" s="22" t="s">
        <v>45</v>
      </c>
      <c r="D4" s="23">
        <v>11000000</v>
      </c>
      <c r="E4" s="28">
        <v>11000000</v>
      </c>
      <c r="F4" s="23">
        <v>10593164.039999999</v>
      </c>
      <c r="G4" s="23">
        <v>12700000</v>
      </c>
      <c r="H4" s="23">
        <v>13093000</v>
      </c>
    </row>
    <row r="5" spans="1:8">
      <c r="A5" s="21"/>
      <c r="B5" s="21" t="s">
        <v>81</v>
      </c>
      <c r="C5" s="22" t="s">
        <v>46</v>
      </c>
      <c r="D5" s="23">
        <v>860000</v>
      </c>
      <c r="E5" s="28">
        <v>860000</v>
      </c>
      <c r="F5" s="23">
        <v>756098.96</v>
      </c>
      <c r="G5" s="23">
        <v>900000</v>
      </c>
      <c r="H5" s="23">
        <v>935000</v>
      </c>
    </row>
    <row r="6" spans="1:8" ht="19.2">
      <c r="A6" s="21"/>
      <c r="B6" s="21" t="s">
        <v>82</v>
      </c>
      <c r="C6" s="22" t="s">
        <v>47</v>
      </c>
      <c r="D6" s="23">
        <v>2250000</v>
      </c>
      <c r="E6" s="28">
        <v>2250000</v>
      </c>
      <c r="F6" s="23">
        <v>2602760.31</v>
      </c>
      <c r="G6" s="23">
        <v>3120000</v>
      </c>
      <c r="H6" s="23">
        <v>3218000</v>
      </c>
    </row>
    <row r="7" spans="1:8">
      <c r="A7" s="21"/>
      <c r="B7" s="21" t="s">
        <v>83</v>
      </c>
      <c r="C7" s="22" t="s">
        <v>48</v>
      </c>
      <c r="D7" s="23">
        <v>14500000</v>
      </c>
      <c r="E7" s="28">
        <v>16100000</v>
      </c>
      <c r="F7" s="23">
        <v>18451265.77</v>
      </c>
      <c r="G7" s="23">
        <v>22100000</v>
      </c>
      <c r="H7" s="23">
        <v>22806000</v>
      </c>
    </row>
    <row r="8" spans="1:8" ht="28.8">
      <c r="A8" s="21"/>
      <c r="B8" s="21" t="s">
        <v>84</v>
      </c>
      <c r="C8" s="22" t="s">
        <v>49</v>
      </c>
      <c r="D8" s="23">
        <v>0</v>
      </c>
      <c r="E8" s="28">
        <v>1746290</v>
      </c>
      <c r="F8" s="23">
        <v>1746290</v>
      </c>
      <c r="G8" s="23">
        <v>1746290</v>
      </c>
      <c r="H8" s="23">
        <v>1746000</v>
      </c>
    </row>
    <row r="9" spans="1:8">
      <c r="A9" s="21"/>
      <c r="B9" s="21" t="s">
        <v>85</v>
      </c>
      <c r="C9" s="22" t="s">
        <v>50</v>
      </c>
      <c r="D9" s="23">
        <v>41000000</v>
      </c>
      <c r="E9" s="28">
        <v>41000000</v>
      </c>
      <c r="F9" s="23">
        <v>32602398.879999999</v>
      </c>
      <c r="G9" s="23">
        <v>39100000</v>
      </c>
      <c r="H9" s="23">
        <v>40294000</v>
      </c>
    </row>
    <row r="10" spans="1:8" ht="28.8">
      <c r="A10" s="21"/>
      <c r="B10" s="21" t="s">
        <v>86</v>
      </c>
      <c r="C10" s="22" t="s">
        <v>51</v>
      </c>
      <c r="D10" s="23">
        <v>50000</v>
      </c>
      <c r="E10" s="28">
        <v>50000</v>
      </c>
      <c r="F10" s="23">
        <v>32546.9</v>
      </c>
      <c r="G10" s="23">
        <v>35000</v>
      </c>
      <c r="H10" s="23">
        <v>20000</v>
      </c>
    </row>
    <row r="11" spans="1:8">
      <c r="A11" s="21"/>
      <c r="B11" s="21" t="s">
        <v>87</v>
      </c>
      <c r="C11" s="22" t="s">
        <v>52</v>
      </c>
      <c r="D11" s="23">
        <v>182000</v>
      </c>
      <c r="E11" s="28">
        <v>223000</v>
      </c>
      <c r="F11" s="23">
        <v>217900</v>
      </c>
      <c r="G11" s="23">
        <v>220000</v>
      </c>
      <c r="H11" s="23">
        <v>220000</v>
      </c>
    </row>
    <row r="12" spans="1:8">
      <c r="A12" s="21"/>
      <c r="B12" s="21" t="s">
        <v>88</v>
      </c>
      <c r="C12" s="22" t="s">
        <v>53</v>
      </c>
      <c r="D12" s="23">
        <v>30000</v>
      </c>
      <c r="E12" s="28">
        <v>30000</v>
      </c>
      <c r="F12" s="23">
        <v>39140</v>
      </c>
      <c r="G12" s="23">
        <v>40000</v>
      </c>
      <c r="H12" s="23">
        <v>30000</v>
      </c>
    </row>
    <row r="13" spans="1:8" ht="28.8">
      <c r="A13" s="21"/>
      <c r="B13" s="21" t="s">
        <v>89</v>
      </c>
      <c r="C13" s="22" t="s">
        <v>54</v>
      </c>
      <c r="D13" s="23">
        <v>4600000</v>
      </c>
      <c r="E13" s="28">
        <v>5200000</v>
      </c>
      <c r="F13" s="23">
        <v>5223469</v>
      </c>
      <c r="G13" s="23">
        <v>5224000</v>
      </c>
      <c r="H13" s="23">
        <v>5220000</v>
      </c>
    </row>
    <row r="14" spans="1:8" ht="19.2">
      <c r="A14" s="21"/>
      <c r="B14" s="21" t="s">
        <v>90</v>
      </c>
      <c r="C14" s="22" t="s">
        <v>55</v>
      </c>
      <c r="D14" s="23">
        <v>50000</v>
      </c>
      <c r="E14" s="28">
        <v>50000</v>
      </c>
      <c r="F14" s="23">
        <v>30958.13</v>
      </c>
      <c r="G14" s="23">
        <v>31000</v>
      </c>
      <c r="H14" s="23">
        <v>30000</v>
      </c>
    </row>
    <row r="15" spans="1:8">
      <c r="A15" s="21"/>
      <c r="B15" s="21" t="s">
        <v>91</v>
      </c>
      <c r="C15" s="22" t="s">
        <v>56</v>
      </c>
      <c r="D15" s="23">
        <v>95000</v>
      </c>
      <c r="E15" s="28">
        <v>95000</v>
      </c>
      <c r="F15" s="23">
        <v>92835</v>
      </c>
      <c r="G15" s="23">
        <v>95000</v>
      </c>
      <c r="H15" s="23">
        <v>95000</v>
      </c>
    </row>
    <row r="16" spans="1:8" ht="19.2">
      <c r="A16" s="21"/>
      <c r="B16" s="21" t="s">
        <v>92</v>
      </c>
      <c r="C16" s="22" t="s">
        <v>93</v>
      </c>
      <c r="D16" s="23">
        <v>600000</v>
      </c>
      <c r="E16" s="28">
        <v>600000</v>
      </c>
      <c r="F16" s="23">
        <v>448308.09</v>
      </c>
      <c r="G16" s="23">
        <v>500000</v>
      </c>
      <c r="H16" s="23">
        <v>800000</v>
      </c>
    </row>
    <row r="17" spans="1:8">
      <c r="A17" s="21"/>
      <c r="B17" s="21" t="s">
        <v>94</v>
      </c>
      <c r="C17" s="22" t="s">
        <v>58</v>
      </c>
      <c r="D17" s="23">
        <v>6700000</v>
      </c>
      <c r="E17" s="28">
        <v>6700000</v>
      </c>
      <c r="F17" s="23">
        <v>5408376.7599999998</v>
      </c>
      <c r="G17" s="23">
        <v>6684000</v>
      </c>
      <c r="H17" s="23">
        <v>7000000</v>
      </c>
    </row>
    <row r="18" spans="1:8" ht="19.2">
      <c r="A18" s="21"/>
      <c r="B18" s="21" t="s">
        <v>95</v>
      </c>
      <c r="C18" s="22" t="s">
        <v>59</v>
      </c>
      <c r="D18" s="23">
        <v>0</v>
      </c>
      <c r="E18" s="28">
        <v>58941.53</v>
      </c>
      <c r="F18" s="23">
        <v>58941.53</v>
      </c>
      <c r="G18" s="23">
        <v>58941</v>
      </c>
      <c r="H18" s="23">
        <v>0</v>
      </c>
    </row>
    <row r="19" spans="1:8" ht="19.2">
      <c r="A19" s="21"/>
      <c r="B19" s="21" t="s">
        <v>96</v>
      </c>
      <c r="C19" s="22" t="s">
        <v>60</v>
      </c>
      <c r="D19" s="23">
        <v>2000000</v>
      </c>
      <c r="E19" s="28">
        <v>2224600</v>
      </c>
      <c r="F19" s="23">
        <v>1853830</v>
      </c>
      <c r="G19" s="23">
        <v>2224600</v>
      </c>
      <c r="H19" s="23">
        <v>2292100</v>
      </c>
    </row>
    <row r="20" spans="1:8">
      <c r="A20" s="21"/>
      <c r="B20" s="21" t="s">
        <v>97</v>
      </c>
      <c r="C20" s="22" t="s">
        <v>61</v>
      </c>
      <c r="D20" s="23">
        <v>0</v>
      </c>
      <c r="E20" s="28">
        <v>2645756</v>
      </c>
      <c r="F20" s="23">
        <v>2645756</v>
      </c>
      <c r="G20" s="23">
        <v>2645756</v>
      </c>
      <c r="H20" s="23">
        <v>0</v>
      </c>
    </row>
    <row r="21" spans="1:8">
      <c r="A21" s="21"/>
      <c r="B21" s="21" t="s">
        <v>98</v>
      </c>
      <c r="C21" s="22" t="s">
        <v>62</v>
      </c>
      <c r="D21" s="23">
        <v>0</v>
      </c>
      <c r="E21" s="28">
        <v>0</v>
      </c>
      <c r="F21" s="23">
        <v>21348.6</v>
      </c>
      <c r="G21" s="23">
        <v>21348.6</v>
      </c>
      <c r="H21" s="23">
        <v>0</v>
      </c>
    </row>
    <row r="22" spans="1:8">
      <c r="A22" s="21"/>
      <c r="B22" s="21">
        <v>4216</v>
      </c>
      <c r="C22" s="22" t="s">
        <v>157</v>
      </c>
      <c r="D22" s="23">
        <v>0</v>
      </c>
      <c r="E22" s="28">
        <v>0</v>
      </c>
      <c r="F22" s="23">
        <v>0</v>
      </c>
      <c r="G22" s="23">
        <v>0</v>
      </c>
      <c r="H22" s="23">
        <v>11122552</v>
      </c>
    </row>
    <row r="23" spans="1:8">
      <c r="A23" s="24"/>
      <c r="B23" s="24" t="s">
        <v>99</v>
      </c>
      <c r="C23" s="25" t="s">
        <v>152</v>
      </c>
      <c r="D23" s="26">
        <f>SUM(D4:D22)</f>
        <v>83917000</v>
      </c>
      <c r="E23" s="26">
        <f t="shared" ref="E23:H23" si="0">SUM(E4:E22)</f>
        <v>90833587.530000001</v>
      </c>
      <c r="F23" s="26">
        <f t="shared" si="0"/>
        <v>82825387.969999984</v>
      </c>
      <c r="G23" s="26">
        <f t="shared" si="0"/>
        <v>97445935.599999994</v>
      </c>
      <c r="H23" s="26">
        <f t="shared" si="0"/>
        <v>108921652</v>
      </c>
    </row>
    <row r="24" spans="1:8" ht="19.2">
      <c r="A24" s="21" t="s">
        <v>100</v>
      </c>
      <c r="B24" s="21" t="s">
        <v>101</v>
      </c>
      <c r="C24" s="22" t="s">
        <v>102</v>
      </c>
      <c r="D24" s="23">
        <v>3218600</v>
      </c>
      <c r="E24" s="28">
        <v>3218600</v>
      </c>
      <c r="F24" s="23">
        <v>1609300</v>
      </c>
      <c r="G24" s="23">
        <v>3218600</v>
      </c>
      <c r="H24" s="23">
        <v>3339600</v>
      </c>
    </row>
    <row r="25" spans="1:8">
      <c r="A25" s="21" t="s">
        <v>100</v>
      </c>
      <c r="B25" s="21" t="s">
        <v>103</v>
      </c>
      <c r="C25" s="22" t="s">
        <v>104</v>
      </c>
      <c r="D25" s="23">
        <v>0</v>
      </c>
      <c r="E25" s="28">
        <v>0</v>
      </c>
      <c r="F25" s="23">
        <v>405250</v>
      </c>
      <c r="G25" s="23">
        <v>405250</v>
      </c>
      <c r="H25" s="23">
        <v>0</v>
      </c>
    </row>
    <row r="26" spans="1:8">
      <c r="A26" s="24" t="s">
        <v>100</v>
      </c>
      <c r="B26" s="24" t="s">
        <v>99</v>
      </c>
      <c r="C26" s="25" t="s">
        <v>2</v>
      </c>
      <c r="D26" s="26">
        <f>SUM(D24:D25)</f>
        <v>3218600</v>
      </c>
      <c r="E26" s="26">
        <f t="shared" ref="E26:F26" si="1">SUM(E24:E25)</f>
        <v>3218600</v>
      </c>
      <c r="F26" s="26">
        <f t="shared" si="1"/>
        <v>2014550</v>
      </c>
      <c r="G26" s="26">
        <f t="shared" ref="G26" si="2">SUM(G24:G25)</f>
        <v>3623850</v>
      </c>
      <c r="H26" s="26">
        <f t="shared" ref="H26" si="3">SUM(H24:H25)</f>
        <v>3339600</v>
      </c>
    </row>
    <row r="27" spans="1:8">
      <c r="A27" s="21" t="s">
        <v>105</v>
      </c>
      <c r="B27" s="21" t="s">
        <v>106</v>
      </c>
      <c r="C27" s="22" t="s">
        <v>107</v>
      </c>
      <c r="D27" s="23">
        <v>0</v>
      </c>
      <c r="E27" s="28">
        <v>367000</v>
      </c>
      <c r="F27" s="23">
        <v>736459.71</v>
      </c>
      <c r="G27" s="23">
        <v>736459.71</v>
      </c>
      <c r="H27" s="23">
        <v>700000</v>
      </c>
    </row>
    <row r="28" spans="1:8" ht="19.2">
      <c r="A28" s="21" t="s">
        <v>105</v>
      </c>
      <c r="B28" s="21" t="s">
        <v>101</v>
      </c>
      <c r="C28" s="22" t="s">
        <v>102</v>
      </c>
      <c r="D28" s="23">
        <v>3146000</v>
      </c>
      <c r="E28" s="28">
        <v>3146000</v>
      </c>
      <c r="F28" s="23">
        <v>1573000</v>
      </c>
      <c r="G28" s="23">
        <v>3146000</v>
      </c>
      <c r="H28" s="23">
        <v>3872000</v>
      </c>
    </row>
    <row r="29" spans="1:8">
      <c r="A29" s="21" t="s">
        <v>105</v>
      </c>
      <c r="B29" s="21" t="s">
        <v>103</v>
      </c>
      <c r="C29" s="22" t="s">
        <v>104</v>
      </c>
      <c r="D29" s="23">
        <v>0</v>
      </c>
      <c r="E29" s="28">
        <v>405250</v>
      </c>
      <c r="F29" s="23">
        <v>405250</v>
      </c>
      <c r="G29" s="23">
        <v>405250</v>
      </c>
      <c r="H29" s="23">
        <v>0</v>
      </c>
    </row>
    <row r="30" spans="1:8">
      <c r="A30" s="24" t="s">
        <v>105</v>
      </c>
      <c r="B30" s="24" t="s">
        <v>99</v>
      </c>
      <c r="C30" s="25" t="s">
        <v>108</v>
      </c>
      <c r="D30" s="26">
        <f>SUM(D27:D29)</f>
        <v>3146000</v>
      </c>
      <c r="E30" s="26">
        <f t="shared" ref="E30:F30" si="4">SUM(E27:E29)</f>
        <v>3918250</v>
      </c>
      <c r="F30" s="26">
        <f t="shared" si="4"/>
        <v>2714709.71</v>
      </c>
      <c r="G30" s="26">
        <f t="shared" ref="G30" si="5">SUM(G27:G29)</f>
        <v>4287709.71</v>
      </c>
      <c r="H30" s="26">
        <f t="shared" ref="H30" si="6">SUM(H27:H29)</f>
        <v>4572000</v>
      </c>
    </row>
    <row r="31" spans="1:8">
      <c r="A31" s="21" t="s">
        <v>109</v>
      </c>
      <c r="B31" s="21" t="s">
        <v>106</v>
      </c>
      <c r="C31" s="22" t="s">
        <v>107</v>
      </c>
      <c r="D31" s="23">
        <v>40000</v>
      </c>
      <c r="E31" s="28">
        <v>40000</v>
      </c>
      <c r="F31" s="23">
        <v>9726.11</v>
      </c>
      <c r="G31" s="23">
        <v>15000</v>
      </c>
      <c r="H31" s="23">
        <v>25000</v>
      </c>
    </row>
    <row r="32" spans="1:8" ht="19.2">
      <c r="A32" s="21" t="s">
        <v>109</v>
      </c>
      <c r="B32" s="21" t="s">
        <v>101</v>
      </c>
      <c r="C32" s="22" t="s">
        <v>102</v>
      </c>
      <c r="D32" s="23">
        <v>960000</v>
      </c>
      <c r="E32" s="28">
        <v>960000</v>
      </c>
      <c r="F32" s="23">
        <v>560000</v>
      </c>
      <c r="G32" s="23">
        <v>700000</v>
      </c>
      <c r="H32" s="23">
        <v>960000</v>
      </c>
    </row>
    <row r="33" spans="1:8">
      <c r="A33" s="24" t="s">
        <v>109</v>
      </c>
      <c r="B33" s="24" t="s">
        <v>99</v>
      </c>
      <c r="C33" s="25" t="s">
        <v>5</v>
      </c>
      <c r="D33" s="26">
        <f>SUM(D31:D32)</f>
        <v>1000000</v>
      </c>
      <c r="E33" s="26">
        <f t="shared" ref="E33:F33" si="7">SUM(E31:E32)</f>
        <v>1000000</v>
      </c>
      <c r="F33" s="26">
        <f t="shared" si="7"/>
        <v>569726.11</v>
      </c>
      <c r="G33" s="26">
        <f t="shared" ref="G33" si="8">SUM(G31:G32)</f>
        <v>715000</v>
      </c>
      <c r="H33" s="26">
        <f t="shared" ref="H33" si="9">SUM(H31:H32)</f>
        <v>985000</v>
      </c>
    </row>
    <row r="34" spans="1:8">
      <c r="A34" s="21" t="s">
        <v>110</v>
      </c>
      <c r="B34" s="21" t="s">
        <v>106</v>
      </c>
      <c r="C34" s="22" t="s">
        <v>107</v>
      </c>
      <c r="D34" s="23">
        <v>1600000</v>
      </c>
      <c r="E34" s="28">
        <v>1600000</v>
      </c>
      <c r="F34" s="23">
        <v>211467.82</v>
      </c>
      <c r="G34" s="23">
        <v>260000</v>
      </c>
      <c r="H34" s="23">
        <v>300000</v>
      </c>
    </row>
    <row r="35" spans="1:8">
      <c r="A35" s="21" t="s">
        <v>110</v>
      </c>
      <c r="B35" s="21" t="s">
        <v>111</v>
      </c>
      <c r="C35" s="22" t="s">
        <v>112</v>
      </c>
      <c r="D35" s="23">
        <v>0</v>
      </c>
      <c r="E35" s="28">
        <v>0</v>
      </c>
      <c r="F35" s="23">
        <v>1596.47</v>
      </c>
      <c r="G35" s="23">
        <v>1596</v>
      </c>
      <c r="H35" s="23">
        <v>0</v>
      </c>
    </row>
    <row r="36" spans="1:8">
      <c r="A36" s="24" t="s">
        <v>110</v>
      </c>
      <c r="B36" s="24" t="s">
        <v>99</v>
      </c>
      <c r="C36" s="25" t="s">
        <v>6</v>
      </c>
      <c r="D36" s="26">
        <f>SUM(D34:D35)</f>
        <v>1600000</v>
      </c>
      <c r="E36" s="26">
        <f t="shared" ref="E36:F36" si="10">SUM(E34:E35)</f>
        <v>1600000</v>
      </c>
      <c r="F36" s="26">
        <f t="shared" si="10"/>
        <v>213064.29</v>
      </c>
      <c r="G36" s="26">
        <f t="shared" ref="G36" si="11">SUM(G34:G35)</f>
        <v>261596</v>
      </c>
      <c r="H36" s="26">
        <f t="shared" ref="H36" si="12">SUM(H34:H35)</f>
        <v>300000</v>
      </c>
    </row>
    <row r="37" spans="1:8">
      <c r="A37" s="21" t="s">
        <v>113</v>
      </c>
      <c r="B37" s="21" t="s">
        <v>106</v>
      </c>
      <c r="C37" s="22" t="s">
        <v>107</v>
      </c>
      <c r="D37" s="23">
        <v>0</v>
      </c>
      <c r="E37" s="28">
        <v>221000</v>
      </c>
      <c r="F37" s="23">
        <v>237980</v>
      </c>
      <c r="G37" s="23">
        <v>250000</v>
      </c>
      <c r="H37" s="23">
        <v>150000</v>
      </c>
    </row>
    <row r="38" spans="1:8">
      <c r="A38" s="21" t="s">
        <v>113</v>
      </c>
      <c r="B38" s="21" t="s">
        <v>105</v>
      </c>
      <c r="C38" s="22" t="s">
        <v>114</v>
      </c>
      <c r="D38" s="23">
        <v>0</v>
      </c>
      <c r="E38" s="28">
        <v>21000</v>
      </c>
      <c r="F38" s="23">
        <v>45500</v>
      </c>
      <c r="G38" s="23">
        <v>45500</v>
      </c>
      <c r="H38" s="23">
        <v>0</v>
      </c>
    </row>
    <row r="39" spans="1:8">
      <c r="A39" s="24" t="s">
        <v>113</v>
      </c>
      <c r="B39" s="24" t="s">
        <v>99</v>
      </c>
      <c r="C39" s="25" t="s">
        <v>7</v>
      </c>
      <c r="D39" s="26">
        <f>SUM(D37:D38)</f>
        <v>0</v>
      </c>
      <c r="E39" s="26">
        <f t="shared" ref="E39:F39" si="13">SUM(E37:E38)</f>
        <v>242000</v>
      </c>
      <c r="F39" s="26">
        <f t="shared" si="13"/>
        <v>283480</v>
      </c>
      <c r="G39" s="26">
        <f t="shared" ref="G39" si="14">SUM(G37:G38)</f>
        <v>295500</v>
      </c>
      <c r="H39" s="26">
        <f t="shared" ref="H39" si="15">SUM(H37:H38)</f>
        <v>150000</v>
      </c>
    </row>
    <row r="40" spans="1:8">
      <c r="A40" s="21" t="s">
        <v>115</v>
      </c>
      <c r="B40" s="21" t="s">
        <v>116</v>
      </c>
      <c r="C40" s="22" t="s">
        <v>117</v>
      </c>
      <c r="D40" s="23">
        <v>0</v>
      </c>
      <c r="E40" s="28">
        <v>0</v>
      </c>
      <c r="F40" s="23">
        <v>204200</v>
      </c>
      <c r="G40" s="23">
        <v>204200</v>
      </c>
      <c r="H40" s="23">
        <v>0</v>
      </c>
    </row>
    <row r="41" spans="1:8">
      <c r="A41" s="24" t="s">
        <v>115</v>
      </c>
      <c r="B41" s="24" t="s">
        <v>99</v>
      </c>
      <c r="C41" s="25" t="s">
        <v>8</v>
      </c>
      <c r="D41" s="26">
        <f>SUM(D40)</f>
        <v>0</v>
      </c>
      <c r="E41" s="26">
        <f t="shared" ref="E41:F41" si="16">SUM(E40)</f>
        <v>0</v>
      </c>
      <c r="F41" s="26">
        <f t="shared" si="16"/>
        <v>204200</v>
      </c>
      <c r="G41" s="26">
        <f t="shared" ref="G41" si="17">SUM(G40)</f>
        <v>204200</v>
      </c>
      <c r="H41" s="26">
        <f t="shared" ref="H41" si="18">SUM(H40)</f>
        <v>0</v>
      </c>
    </row>
    <row r="42" spans="1:8">
      <c r="A42" s="21" t="s">
        <v>118</v>
      </c>
      <c r="B42" s="21" t="s">
        <v>106</v>
      </c>
      <c r="C42" s="22" t="s">
        <v>107</v>
      </c>
      <c r="D42" s="23">
        <v>0</v>
      </c>
      <c r="E42" s="28">
        <v>41000</v>
      </c>
      <c r="F42" s="23">
        <v>320950</v>
      </c>
      <c r="G42" s="23">
        <v>400000</v>
      </c>
      <c r="H42" s="23">
        <v>500000</v>
      </c>
    </row>
    <row r="43" spans="1:8" ht="19.2">
      <c r="A43" s="21" t="s">
        <v>118</v>
      </c>
      <c r="B43" s="21" t="s">
        <v>101</v>
      </c>
      <c r="C43" s="22" t="s">
        <v>102</v>
      </c>
      <c r="D43" s="23">
        <v>126000</v>
      </c>
      <c r="E43" s="23">
        <v>126000</v>
      </c>
      <c r="F43" s="23">
        <v>0</v>
      </c>
      <c r="G43" s="23">
        <v>0</v>
      </c>
      <c r="H43" s="23">
        <v>0</v>
      </c>
    </row>
    <row r="44" spans="1:8">
      <c r="A44" s="21" t="s">
        <v>118</v>
      </c>
      <c r="B44" s="21" t="s">
        <v>116</v>
      </c>
      <c r="C44" s="22" t="s">
        <v>117</v>
      </c>
      <c r="D44" s="23">
        <v>268000</v>
      </c>
      <c r="E44" s="23">
        <v>268000</v>
      </c>
      <c r="F44" s="23">
        <v>113240</v>
      </c>
      <c r="G44" s="23">
        <v>113240</v>
      </c>
      <c r="H44" s="23">
        <v>0</v>
      </c>
    </row>
    <row r="45" spans="1:8">
      <c r="A45" s="24" t="s">
        <v>118</v>
      </c>
      <c r="B45" s="24" t="s">
        <v>99</v>
      </c>
      <c r="C45" s="25" t="s">
        <v>9</v>
      </c>
      <c r="D45" s="26">
        <f>SUM(D42:D44)</f>
        <v>394000</v>
      </c>
      <c r="E45" s="26">
        <f t="shared" ref="E45:F45" si="19">SUM(E42:E44)</f>
        <v>435000</v>
      </c>
      <c r="F45" s="26">
        <f t="shared" si="19"/>
        <v>434190</v>
      </c>
      <c r="G45" s="26">
        <f t="shared" ref="G45" si="20">SUM(G42:G44)</f>
        <v>513240</v>
      </c>
      <c r="H45" s="26">
        <f t="shared" ref="H45" si="21">SUM(H42:H44)</f>
        <v>500000</v>
      </c>
    </row>
    <row r="46" spans="1:8">
      <c r="A46" s="21" t="s">
        <v>119</v>
      </c>
      <c r="B46" s="21" t="s">
        <v>106</v>
      </c>
      <c r="C46" s="22" t="s">
        <v>107</v>
      </c>
      <c r="D46" s="23">
        <v>100000</v>
      </c>
      <c r="E46" s="23">
        <v>100000</v>
      </c>
      <c r="F46" s="23">
        <v>353620</v>
      </c>
      <c r="G46" s="23">
        <v>390000</v>
      </c>
      <c r="H46" s="23">
        <v>269000</v>
      </c>
    </row>
    <row r="47" spans="1:8" ht="19.2">
      <c r="A47" s="21" t="s">
        <v>119</v>
      </c>
      <c r="B47" s="21" t="s">
        <v>101</v>
      </c>
      <c r="C47" s="22" t="s">
        <v>102</v>
      </c>
      <c r="D47" s="23">
        <v>680000</v>
      </c>
      <c r="E47" s="23">
        <v>680000</v>
      </c>
      <c r="F47" s="23">
        <v>410846</v>
      </c>
      <c r="G47" s="23">
        <v>460000</v>
      </c>
      <c r="H47" s="23">
        <v>400000</v>
      </c>
    </row>
    <row r="48" spans="1:8">
      <c r="A48" s="21" t="s">
        <v>119</v>
      </c>
      <c r="B48" s="21" t="s">
        <v>111</v>
      </c>
      <c r="C48" s="22" t="s">
        <v>112</v>
      </c>
      <c r="D48" s="23">
        <v>0</v>
      </c>
      <c r="E48" s="23">
        <v>0</v>
      </c>
      <c r="F48" s="23">
        <v>9763</v>
      </c>
      <c r="G48" s="23">
        <v>9763</v>
      </c>
      <c r="H48" s="23">
        <v>0</v>
      </c>
    </row>
    <row r="49" spans="1:8">
      <c r="A49" s="24" t="s">
        <v>119</v>
      </c>
      <c r="B49" s="24" t="s">
        <v>99</v>
      </c>
      <c r="C49" s="25" t="s">
        <v>10</v>
      </c>
      <c r="D49" s="26">
        <f>SUM(D46:D48)</f>
        <v>780000</v>
      </c>
      <c r="E49" s="26">
        <f t="shared" ref="E49:F49" si="22">SUM(E46:E48)</f>
        <v>780000</v>
      </c>
      <c r="F49" s="26">
        <f t="shared" si="22"/>
        <v>774229</v>
      </c>
      <c r="G49" s="26">
        <f t="shared" ref="G49" si="23">SUM(G46:G48)</f>
        <v>859763</v>
      </c>
      <c r="H49" s="26">
        <f t="shared" ref="H49" si="24">SUM(H46:H48)</f>
        <v>669000</v>
      </c>
    </row>
    <row r="50" spans="1:8">
      <c r="A50" s="21" t="s">
        <v>120</v>
      </c>
      <c r="B50" s="21" t="s">
        <v>106</v>
      </c>
      <c r="C50" s="22" t="s">
        <v>107</v>
      </c>
      <c r="D50" s="23">
        <v>1594000</v>
      </c>
      <c r="E50" s="23">
        <v>1594000</v>
      </c>
      <c r="F50" s="23">
        <v>465757.97</v>
      </c>
      <c r="G50" s="23">
        <v>500000</v>
      </c>
      <c r="H50" s="43">
        <v>500000</v>
      </c>
    </row>
    <row r="51" spans="1:8" ht="19.2">
      <c r="A51" s="21" t="s">
        <v>120</v>
      </c>
      <c r="B51" s="21" t="s">
        <v>101</v>
      </c>
      <c r="C51" s="22" t="s">
        <v>102</v>
      </c>
      <c r="D51" s="23">
        <v>222200</v>
      </c>
      <c r="E51" s="23">
        <v>222200</v>
      </c>
      <c r="F51" s="23">
        <v>362950</v>
      </c>
      <c r="G51" s="23">
        <v>400000</v>
      </c>
      <c r="H51" s="23">
        <v>448000</v>
      </c>
    </row>
    <row r="52" spans="1:8">
      <c r="A52" s="21" t="s">
        <v>120</v>
      </c>
      <c r="B52" s="21" t="s">
        <v>111</v>
      </c>
      <c r="C52" s="22" t="s">
        <v>112</v>
      </c>
      <c r="D52" s="23">
        <v>0</v>
      </c>
      <c r="E52" s="23">
        <v>250000</v>
      </c>
      <c r="F52" s="23">
        <v>206833.46</v>
      </c>
      <c r="G52" s="23">
        <v>206833</v>
      </c>
      <c r="H52" s="23">
        <v>0</v>
      </c>
    </row>
    <row r="53" spans="1:8">
      <c r="A53" s="24" t="s">
        <v>120</v>
      </c>
      <c r="B53" s="24" t="s">
        <v>99</v>
      </c>
      <c r="C53" s="25" t="s">
        <v>11</v>
      </c>
      <c r="D53" s="26">
        <f>SUM(D50:D52)</f>
        <v>1816200</v>
      </c>
      <c r="E53" s="26">
        <f t="shared" ref="E53:F53" si="25">SUM(E50:E52)</f>
        <v>2066200</v>
      </c>
      <c r="F53" s="26">
        <f t="shared" si="25"/>
        <v>1035541.4299999999</v>
      </c>
      <c r="G53" s="26">
        <f t="shared" ref="G53" si="26">SUM(G50:G52)</f>
        <v>1106833</v>
      </c>
      <c r="H53" s="26">
        <f t="shared" ref="H53" si="27">SUM(H50:H52)</f>
        <v>948000</v>
      </c>
    </row>
    <row r="54" spans="1:8">
      <c r="A54" s="21" t="s">
        <v>121</v>
      </c>
      <c r="B54" s="21" t="s">
        <v>111</v>
      </c>
      <c r="C54" s="22" t="s">
        <v>112</v>
      </c>
      <c r="D54" s="23">
        <v>0</v>
      </c>
      <c r="E54" s="23">
        <v>0</v>
      </c>
      <c r="F54" s="23">
        <v>13485.52</v>
      </c>
      <c r="G54" s="23">
        <v>13485</v>
      </c>
      <c r="H54" s="23">
        <v>0</v>
      </c>
    </row>
    <row r="55" spans="1:8">
      <c r="A55" s="24" t="s">
        <v>121</v>
      </c>
      <c r="B55" s="24" t="s">
        <v>99</v>
      </c>
      <c r="C55" s="25" t="s">
        <v>12</v>
      </c>
      <c r="D55" s="26">
        <v>0</v>
      </c>
      <c r="E55" s="26">
        <v>0</v>
      </c>
      <c r="F55" s="26">
        <f>SUM(F54)</f>
        <v>13485.52</v>
      </c>
      <c r="G55" s="26">
        <f t="shared" ref="G55:H55" si="28">SUM(G54)</f>
        <v>13485</v>
      </c>
      <c r="H55" s="26">
        <f t="shared" si="28"/>
        <v>0</v>
      </c>
    </row>
    <row r="56" spans="1:8">
      <c r="A56" s="21" t="s">
        <v>122</v>
      </c>
      <c r="B56" s="21" t="s">
        <v>106</v>
      </c>
      <c r="C56" s="22" t="s">
        <v>107</v>
      </c>
      <c r="D56" s="23">
        <v>0</v>
      </c>
      <c r="E56" s="23">
        <v>0</v>
      </c>
      <c r="F56" s="23">
        <v>500</v>
      </c>
      <c r="G56" s="23">
        <v>500</v>
      </c>
      <c r="H56" s="23">
        <v>5000</v>
      </c>
    </row>
    <row r="57" spans="1:8" ht="19.2">
      <c r="A57" s="21" t="s">
        <v>122</v>
      </c>
      <c r="B57" s="21" t="s">
        <v>101</v>
      </c>
      <c r="C57" s="22" t="s">
        <v>102</v>
      </c>
      <c r="D57" s="23">
        <v>5000</v>
      </c>
      <c r="E57" s="23">
        <v>5000</v>
      </c>
      <c r="F57" s="23">
        <v>500</v>
      </c>
      <c r="G57" s="23">
        <v>500</v>
      </c>
      <c r="H57" s="23">
        <v>0</v>
      </c>
    </row>
    <row r="58" spans="1:8">
      <c r="A58" s="21" t="s">
        <v>122</v>
      </c>
      <c r="B58" s="21" t="s">
        <v>123</v>
      </c>
      <c r="C58" s="22" t="s">
        <v>124</v>
      </c>
      <c r="D58" s="23">
        <v>0</v>
      </c>
      <c r="E58" s="23">
        <v>0</v>
      </c>
      <c r="F58" s="23">
        <v>5950</v>
      </c>
      <c r="G58" s="23">
        <v>6000</v>
      </c>
      <c r="H58" s="23">
        <v>0</v>
      </c>
    </row>
    <row r="59" spans="1:8">
      <c r="A59" s="24" t="s">
        <v>122</v>
      </c>
      <c r="B59" s="24" t="s">
        <v>99</v>
      </c>
      <c r="C59" s="25" t="s">
        <v>13</v>
      </c>
      <c r="D59" s="26">
        <f>SUM(D54:D58)</f>
        <v>5000</v>
      </c>
      <c r="E59" s="26">
        <f t="shared" ref="E59" si="29">SUM(E54:E58)</f>
        <v>5000</v>
      </c>
      <c r="F59" s="26">
        <f>SUM(F56:F58)</f>
        <v>6950</v>
      </c>
      <c r="G59" s="26">
        <f t="shared" ref="G59:H59" si="30">SUM(G56:G58)</f>
        <v>7000</v>
      </c>
      <c r="H59" s="26">
        <f t="shared" si="30"/>
        <v>5000</v>
      </c>
    </row>
    <row r="60" spans="1:8">
      <c r="A60" s="21" t="s">
        <v>125</v>
      </c>
      <c r="B60" s="21" t="s">
        <v>103</v>
      </c>
      <c r="C60" s="22" t="s">
        <v>104</v>
      </c>
      <c r="D60" s="23">
        <v>500000</v>
      </c>
      <c r="E60" s="23">
        <v>500000</v>
      </c>
      <c r="F60" s="23">
        <v>0</v>
      </c>
      <c r="G60" s="23">
        <v>0</v>
      </c>
      <c r="H60" s="23">
        <v>0</v>
      </c>
    </row>
    <row r="61" spans="1:8">
      <c r="A61" s="24" t="s">
        <v>125</v>
      </c>
      <c r="B61" s="24" t="s">
        <v>99</v>
      </c>
      <c r="C61" s="25" t="s">
        <v>14</v>
      </c>
      <c r="D61" s="26">
        <f>SUM(D60)</f>
        <v>500000</v>
      </c>
      <c r="E61" s="26">
        <f t="shared" ref="E61:F61" si="31">SUM(E60)</f>
        <v>500000</v>
      </c>
      <c r="F61" s="26">
        <f t="shared" si="31"/>
        <v>0</v>
      </c>
      <c r="G61" s="26">
        <f t="shared" ref="G61" si="32">SUM(G60)</f>
        <v>0</v>
      </c>
      <c r="H61" s="26">
        <f t="shared" ref="H61" si="33">SUM(H60)</f>
        <v>0</v>
      </c>
    </row>
    <row r="62" spans="1:8">
      <c r="A62" s="21" t="s">
        <v>126</v>
      </c>
      <c r="B62" s="21" t="s">
        <v>106</v>
      </c>
      <c r="C62" s="22" t="s">
        <v>107</v>
      </c>
      <c r="D62" s="23">
        <v>5000</v>
      </c>
      <c r="E62" s="23">
        <v>5000</v>
      </c>
      <c r="F62" s="23">
        <v>15400</v>
      </c>
      <c r="G62" s="23">
        <v>15400</v>
      </c>
      <c r="H62" s="23">
        <v>10000</v>
      </c>
    </row>
    <row r="63" spans="1:8">
      <c r="A63" s="21" t="s">
        <v>126</v>
      </c>
      <c r="B63" s="21" t="s">
        <v>127</v>
      </c>
      <c r="C63" s="22" t="s">
        <v>128</v>
      </c>
      <c r="D63" s="23">
        <v>10000</v>
      </c>
      <c r="E63" s="23">
        <v>10000</v>
      </c>
      <c r="F63" s="23">
        <v>78968.23</v>
      </c>
      <c r="G63" s="23">
        <v>78968.23</v>
      </c>
      <c r="H63" s="23">
        <v>10000</v>
      </c>
    </row>
    <row r="64" spans="1:8">
      <c r="A64" s="21" t="s">
        <v>126</v>
      </c>
      <c r="B64" s="21" t="s">
        <v>129</v>
      </c>
      <c r="C64" s="22" t="s">
        <v>130</v>
      </c>
      <c r="D64" s="23">
        <v>40000</v>
      </c>
      <c r="E64" s="23">
        <v>40000</v>
      </c>
      <c r="F64" s="23">
        <v>198238.99</v>
      </c>
      <c r="G64" s="23">
        <v>198238.99</v>
      </c>
      <c r="H64" s="23">
        <v>200000</v>
      </c>
    </row>
    <row r="65" spans="1:8">
      <c r="A65" s="21" t="s">
        <v>126</v>
      </c>
      <c r="B65" s="21" t="s">
        <v>111</v>
      </c>
      <c r="C65" s="22" t="s">
        <v>112</v>
      </c>
      <c r="D65" s="23">
        <v>10000</v>
      </c>
      <c r="E65" s="23">
        <v>10000</v>
      </c>
      <c r="F65" s="23">
        <v>2192.19</v>
      </c>
      <c r="G65" s="23">
        <v>2192.19</v>
      </c>
      <c r="H65" s="23">
        <v>0</v>
      </c>
    </row>
    <row r="66" spans="1:8">
      <c r="A66" s="21" t="s">
        <v>126</v>
      </c>
      <c r="B66" s="21" t="s">
        <v>109</v>
      </c>
      <c r="C66" s="22" t="s">
        <v>131</v>
      </c>
      <c r="D66" s="23">
        <v>300000</v>
      </c>
      <c r="E66" s="23">
        <v>300000</v>
      </c>
      <c r="F66" s="23">
        <v>0</v>
      </c>
      <c r="G66" s="23">
        <v>0</v>
      </c>
      <c r="H66" s="23">
        <v>0</v>
      </c>
    </row>
    <row r="67" spans="1:8">
      <c r="A67" s="24" t="s">
        <v>126</v>
      </c>
      <c r="B67" s="24" t="s">
        <v>99</v>
      </c>
      <c r="C67" s="25" t="s">
        <v>15</v>
      </c>
      <c r="D67" s="26">
        <f>SUM(D62:D66)</f>
        <v>365000</v>
      </c>
      <c r="E67" s="26">
        <f t="shared" ref="E67:F67" si="34">SUM(E62:E66)</f>
        <v>365000</v>
      </c>
      <c r="F67" s="26">
        <f t="shared" si="34"/>
        <v>294799.40999999997</v>
      </c>
      <c r="G67" s="26">
        <f t="shared" ref="G67" si="35">SUM(G62:G66)</f>
        <v>294799.40999999997</v>
      </c>
      <c r="H67" s="26">
        <f t="shared" ref="H67" si="36">SUM(H62:H66)</f>
        <v>220000</v>
      </c>
    </row>
    <row r="68" spans="1:8">
      <c r="A68" s="21" t="s">
        <v>132</v>
      </c>
      <c r="B68" s="21" t="s">
        <v>106</v>
      </c>
      <c r="C68" s="22" t="s">
        <v>107</v>
      </c>
      <c r="D68" s="23">
        <v>30000</v>
      </c>
      <c r="E68" s="23">
        <v>30000</v>
      </c>
      <c r="F68" s="23">
        <v>0</v>
      </c>
      <c r="G68" s="23">
        <v>0</v>
      </c>
      <c r="H68" s="23">
        <v>0</v>
      </c>
    </row>
    <row r="69" spans="1:8">
      <c r="A69" s="21" t="s">
        <v>132</v>
      </c>
      <c r="B69" s="21" t="s">
        <v>111</v>
      </c>
      <c r="C69" s="22" t="s">
        <v>112</v>
      </c>
      <c r="D69" s="23">
        <v>50000</v>
      </c>
      <c r="E69" s="23">
        <v>50000</v>
      </c>
      <c r="F69" s="23">
        <v>251569.47</v>
      </c>
      <c r="G69" s="23">
        <v>251569.47</v>
      </c>
      <c r="H69" s="23">
        <v>0</v>
      </c>
    </row>
    <row r="70" spans="1:8">
      <c r="A70" s="21" t="s">
        <v>132</v>
      </c>
      <c r="B70" s="21" t="s">
        <v>116</v>
      </c>
      <c r="C70" s="22" t="s">
        <v>117</v>
      </c>
      <c r="D70" s="23">
        <v>985000</v>
      </c>
      <c r="E70" s="23">
        <v>985000</v>
      </c>
      <c r="F70" s="23">
        <v>185956.79</v>
      </c>
      <c r="G70" s="23">
        <v>185956.79</v>
      </c>
      <c r="H70" s="23">
        <v>420000</v>
      </c>
    </row>
    <row r="71" spans="1:8">
      <c r="A71" s="24" t="s">
        <v>132</v>
      </c>
      <c r="B71" s="24" t="s">
        <v>99</v>
      </c>
      <c r="C71" s="25" t="s">
        <v>16</v>
      </c>
      <c r="D71" s="26">
        <f>SUM(D68:D70)</f>
        <v>1065000</v>
      </c>
      <c r="E71" s="26">
        <f t="shared" ref="E71:F71" si="37">SUM(E68:E70)</f>
        <v>1065000</v>
      </c>
      <c r="F71" s="26">
        <f t="shared" si="37"/>
        <v>437526.26</v>
      </c>
      <c r="G71" s="26">
        <f t="shared" ref="G71" si="38">SUM(G68:G70)</f>
        <v>437526.26</v>
      </c>
      <c r="H71" s="26">
        <f t="shared" ref="H71" si="39">SUM(H68:H70)</f>
        <v>420000</v>
      </c>
    </row>
    <row r="72" spans="1:8">
      <c r="A72" s="21" t="s">
        <v>133</v>
      </c>
      <c r="B72" s="21" t="s">
        <v>106</v>
      </c>
      <c r="C72" s="22" t="s">
        <v>107</v>
      </c>
      <c r="D72" s="23">
        <v>350000</v>
      </c>
      <c r="E72" s="23">
        <v>350000</v>
      </c>
      <c r="F72" s="23">
        <v>403601</v>
      </c>
      <c r="G72" s="23">
        <v>405000</v>
      </c>
      <c r="H72" s="23">
        <v>400000</v>
      </c>
    </row>
    <row r="73" spans="1:8">
      <c r="A73" s="24" t="s">
        <v>133</v>
      </c>
      <c r="B73" s="24" t="s">
        <v>99</v>
      </c>
      <c r="C73" s="25" t="s">
        <v>17</v>
      </c>
      <c r="D73" s="26">
        <f>SUM(D72)</f>
        <v>350000</v>
      </c>
      <c r="E73" s="26">
        <f t="shared" ref="E73:F73" si="40">SUM(E72)</f>
        <v>350000</v>
      </c>
      <c r="F73" s="26">
        <f t="shared" si="40"/>
        <v>403601</v>
      </c>
      <c r="G73" s="26">
        <f t="shared" ref="G73" si="41">SUM(G72)</f>
        <v>405000</v>
      </c>
      <c r="H73" s="26">
        <f t="shared" ref="H73" si="42">SUM(H72)</f>
        <v>400000</v>
      </c>
    </row>
    <row r="74" spans="1:8">
      <c r="A74" s="21" t="s">
        <v>134</v>
      </c>
      <c r="B74" s="21" t="s">
        <v>111</v>
      </c>
      <c r="C74" s="22" t="s">
        <v>112</v>
      </c>
      <c r="D74" s="23">
        <v>0</v>
      </c>
      <c r="E74" s="23">
        <v>0</v>
      </c>
      <c r="F74" s="23">
        <v>622260.98</v>
      </c>
      <c r="G74" s="23">
        <v>622261</v>
      </c>
      <c r="H74" s="23">
        <v>630000</v>
      </c>
    </row>
    <row r="75" spans="1:8">
      <c r="A75" s="24" t="s">
        <v>134</v>
      </c>
      <c r="B75" s="24" t="s">
        <v>99</v>
      </c>
      <c r="C75" s="25" t="s">
        <v>135</v>
      </c>
      <c r="D75" s="26">
        <f>SUM(D74)</f>
        <v>0</v>
      </c>
      <c r="E75" s="26">
        <f t="shared" ref="E75:F75" si="43">SUM(E74)</f>
        <v>0</v>
      </c>
      <c r="F75" s="26">
        <f t="shared" si="43"/>
        <v>622260.98</v>
      </c>
      <c r="G75" s="26">
        <f t="shared" ref="G75" si="44">SUM(G74)</f>
        <v>622261</v>
      </c>
      <c r="H75" s="26">
        <f t="shared" ref="H75" si="45">SUM(H74)</f>
        <v>630000</v>
      </c>
    </row>
    <row r="76" spans="1:8">
      <c r="A76" s="21" t="s">
        <v>136</v>
      </c>
      <c r="B76" s="21" t="s">
        <v>137</v>
      </c>
      <c r="C76" s="22" t="s">
        <v>138</v>
      </c>
      <c r="D76" s="23">
        <v>0</v>
      </c>
      <c r="E76" s="23">
        <v>0</v>
      </c>
      <c r="F76" s="23">
        <v>61600</v>
      </c>
      <c r="G76" s="23">
        <v>61600</v>
      </c>
      <c r="H76" s="23">
        <v>0</v>
      </c>
    </row>
    <row r="77" spans="1:8">
      <c r="A77" s="21" t="s">
        <v>136</v>
      </c>
      <c r="B77" s="21" t="s">
        <v>111</v>
      </c>
      <c r="C77" s="22" t="s">
        <v>112</v>
      </c>
      <c r="D77" s="23">
        <v>0</v>
      </c>
      <c r="E77" s="23">
        <v>0</v>
      </c>
      <c r="F77" s="23">
        <v>20089.28</v>
      </c>
      <c r="G77" s="23">
        <v>20090</v>
      </c>
      <c r="H77" s="23">
        <v>0</v>
      </c>
    </row>
    <row r="78" spans="1:8">
      <c r="A78" s="24" t="s">
        <v>136</v>
      </c>
      <c r="B78" s="24" t="s">
        <v>99</v>
      </c>
      <c r="C78" s="25" t="s">
        <v>40</v>
      </c>
      <c r="D78" s="26">
        <f>SUM(D76:D77)</f>
        <v>0</v>
      </c>
      <c r="E78" s="26">
        <f t="shared" ref="E78:F78" si="46">SUM(E76:E77)</f>
        <v>0</v>
      </c>
      <c r="F78" s="26">
        <f t="shared" si="46"/>
        <v>81689.279999999999</v>
      </c>
      <c r="G78" s="26">
        <f t="shared" ref="G78" si="47">SUM(G76:G77)</f>
        <v>81690</v>
      </c>
      <c r="H78" s="26">
        <f t="shared" ref="H78" si="48">SUM(H76:H77)</f>
        <v>0</v>
      </c>
    </row>
    <row r="79" spans="1:8">
      <c r="A79" s="21" t="s">
        <v>139</v>
      </c>
      <c r="B79" s="21" t="s">
        <v>106</v>
      </c>
      <c r="C79" s="22" t="s">
        <v>107</v>
      </c>
      <c r="D79" s="23">
        <v>2000</v>
      </c>
      <c r="E79" s="23">
        <v>2000</v>
      </c>
      <c r="F79" s="23">
        <v>0</v>
      </c>
      <c r="G79" s="23">
        <v>0</v>
      </c>
      <c r="H79" s="23">
        <v>0</v>
      </c>
    </row>
    <row r="80" spans="1:8">
      <c r="A80" s="21" t="s">
        <v>139</v>
      </c>
      <c r="B80" s="21" t="s">
        <v>140</v>
      </c>
      <c r="C80" s="22" t="s">
        <v>141</v>
      </c>
      <c r="D80" s="23">
        <v>0</v>
      </c>
      <c r="E80" s="23">
        <v>0</v>
      </c>
      <c r="F80" s="23">
        <v>235050</v>
      </c>
      <c r="G80" s="23">
        <v>235050</v>
      </c>
      <c r="H80" s="23">
        <v>100000</v>
      </c>
    </row>
    <row r="81" spans="1:8">
      <c r="A81" s="21" t="s">
        <v>139</v>
      </c>
      <c r="B81" s="21" t="s">
        <v>111</v>
      </c>
      <c r="C81" s="22" t="s">
        <v>112</v>
      </c>
      <c r="D81" s="23">
        <v>0</v>
      </c>
      <c r="E81" s="23">
        <v>120000</v>
      </c>
      <c r="F81" s="23">
        <v>127907.99</v>
      </c>
      <c r="G81" s="23">
        <v>127907.99</v>
      </c>
      <c r="H81" s="23">
        <v>0</v>
      </c>
    </row>
    <row r="82" spans="1:8">
      <c r="A82" s="21" t="s">
        <v>139</v>
      </c>
      <c r="B82" s="21" t="s">
        <v>116</v>
      </c>
      <c r="C82" s="22" t="s">
        <v>117</v>
      </c>
      <c r="D82" s="23">
        <v>8000</v>
      </c>
      <c r="E82" s="23">
        <v>8000</v>
      </c>
      <c r="F82" s="23">
        <v>20590.07</v>
      </c>
      <c r="G82" s="23">
        <v>20590.07</v>
      </c>
      <c r="H82" s="23">
        <v>0</v>
      </c>
    </row>
    <row r="83" spans="1:8">
      <c r="A83" s="24" t="s">
        <v>139</v>
      </c>
      <c r="B83" s="24" t="s">
        <v>99</v>
      </c>
      <c r="C83" s="25" t="s">
        <v>19</v>
      </c>
      <c r="D83" s="26">
        <f>SUM(D79:D82)</f>
        <v>10000</v>
      </c>
      <c r="E83" s="26">
        <f t="shared" ref="E83:F83" si="49">SUM(E79:E82)</f>
        <v>130000</v>
      </c>
      <c r="F83" s="26">
        <f t="shared" si="49"/>
        <v>383548.06</v>
      </c>
      <c r="G83" s="26">
        <f t="shared" ref="G83" si="50">SUM(G79:G82)</f>
        <v>383548.06</v>
      </c>
      <c r="H83" s="26">
        <f t="shared" ref="H83" si="51">SUM(H79:H82)</f>
        <v>100000</v>
      </c>
    </row>
    <row r="84" spans="1:8">
      <c r="A84" s="21" t="s">
        <v>142</v>
      </c>
      <c r="B84" s="21" t="s">
        <v>143</v>
      </c>
      <c r="C84" s="22" t="s">
        <v>144</v>
      </c>
      <c r="D84" s="23">
        <v>5000</v>
      </c>
      <c r="E84" s="23">
        <v>5000</v>
      </c>
      <c r="F84" s="23">
        <v>418545.06</v>
      </c>
      <c r="G84" s="23">
        <v>418545</v>
      </c>
      <c r="H84" s="23">
        <v>300000</v>
      </c>
    </row>
    <row r="85" spans="1:8">
      <c r="A85" s="24" t="s">
        <v>142</v>
      </c>
      <c r="B85" s="24" t="s">
        <v>99</v>
      </c>
      <c r="C85" s="25" t="s">
        <v>20</v>
      </c>
      <c r="D85" s="26">
        <f>SUM(D84)</f>
        <v>5000</v>
      </c>
      <c r="E85" s="26">
        <f t="shared" ref="E85:F85" si="52">SUM(E84)</f>
        <v>5000</v>
      </c>
      <c r="F85" s="26">
        <f t="shared" si="52"/>
        <v>418545.06</v>
      </c>
      <c r="G85" s="26">
        <f t="shared" ref="G85" si="53">SUM(G84)</f>
        <v>418545</v>
      </c>
      <c r="H85" s="26">
        <f t="shared" ref="H85" si="54">SUM(H84)</f>
        <v>300000</v>
      </c>
    </row>
    <row r="86" spans="1:8">
      <c r="A86" s="21" t="s">
        <v>145</v>
      </c>
      <c r="B86" s="21" t="s">
        <v>146</v>
      </c>
      <c r="C86" s="22" t="s">
        <v>147</v>
      </c>
      <c r="D86" s="23">
        <v>0</v>
      </c>
      <c r="E86" s="23">
        <v>0</v>
      </c>
      <c r="F86" s="23">
        <v>128796930.66</v>
      </c>
      <c r="G86" s="23">
        <v>128796930</v>
      </c>
      <c r="H86" s="23">
        <v>0</v>
      </c>
    </row>
    <row r="87" spans="1:8">
      <c r="A87" s="24" t="s">
        <v>145</v>
      </c>
      <c r="B87" s="24" t="s">
        <v>99</v>
      </c>
      <c r="C87" s="25" t="s">
        <v>22</v>
      </c>
      <c r="D87" s="26">
        <f>SUM(D86)</f>
        <v>0</v>
      </c>
      <c r="E87" s="26">
        <f t="shared" ref="E87:F87" si="55">SUM(E86)</f>
        <v>0</v>
      </c>
      <c r="F87" s="26">
        <f t="shared" si="55"/>
        <v>128796930.66</v>
      </c>
      <c r="G87" s="26">
        <f t="shared" ref="G87" si="56">SUM(G86)</f>
        <v>128796930</v>
      </c>
      <c r="H87" s="26">
        <f t="shared" ref="H87" si="57">SUM(H86)</f>
        <v>0</v>
      </c>
    </row>
    <row r="88" spans="1:8">
      <c r="A88" s="21" t="s">
        <v>148</v>
      </c>
      <c r="B88" s="21" t="s">
        <v>149</v>
      </c>
      <c r="C88" s="22" t="s">
        <v>150</v>
      </c>
      <c r="D88" s="23">
        <v>0</v>
      </c>
      <c r="E88" s="23">
        <v>21348.6</v>
      </c>
      <c r="F88" s="23">
        <v>0</v>
      </c>
      <c r="G88" s="23">
        <v>0</v>
      </c>
      <c r="H88" s="23">
        <v>0</v>
      </c>
    </row>
    <row r="89" spans="1:8">
      <c r="A89" s="24" t="s">
        <v>148</v>
      </c>
      <c r="B89" s="24" t="s">
        <v>99</v>
      </c>
      <c r="C89" s="25" t="s">
        <v>44</v>
      </c>
      <c r="D89" s="26">
        <f>SUM(D88)</f>
        <v>0</v>
      </c>
      <c r="E89" s="26">
        <f t="shared" ref="E89:F89" si="58">SUM(E88)</f>
        <v>21348.6</v>
      </c>
      <c r="F89" s="26">
        <f t="shared" si="58"/>
        <v>0</v>
      </c>
      <c r="G89" s="26">
        <f t="shared" ref="G89" si="59">SUM(G88)</f>
        <v>0</v>
      </c>
      <c r="H89" s="26">
        <f t="shared" ref="H89" si="60">SUM(H88)</f>
        <v>0</v>
      </c>
    </row>
    <row r="90" spans="1:8">
      <c r="A90" s="65" t="s">
        <v>151</v>
      </c>
      <c r="B90" s="66"/>
      <c r="C90" s="67"/>
      <c r="D90" s="26">
        <f>D23+D26+D30+D33+D36+D39+D41+D45+D49+D53+D55+D59+D61+D67+D71+D73+D75+D78+D83+D85+D87+D89</f>
        <v>98171800</v>
      </c>
      <c r="E90" s="26">
        <f t="shared" ref="E90:F90" si="61">E23+E26+E30+E33+E36+E39+E41+E45+E49+E53+E55+E59+E61+E67+E71+E73+E75+E78+E83+E85+E87+E89</f>
        <v>106534986.13</v>
      </c>
      <c r="F90" s="26">
        <f t="shared" si="61"/>
        <v>222528414.74000001</v>
      </c>
      <c r="G90" s="26">
        <f t="shared" ref="G90" si="62">G23+G26+G30+G33+G36+G39+G41+G45+G49+G53+G55+G59+G61+G67+G71+G73+G75+G78+G83+G85+G87+G89</f>
        <v>240774412.03999999</v>
      </c>
      <c r="H90" s="26">
        <f t="shared" ref="H90" si="63">H23+H26+H30+H33+H36+H39+H41+H45+H49+H53+H55+H59+H61+H67+H71+H73+H75+H78+H83+H85+H87+H89</f>
        <v>122460252</v>
      </c>
    </row>
  </sheetData>
  <mergeCells count="1">
    <mergeCell ref="A90:C9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3"/>
  <sheetViews>
    <sheetView workbookViewId="0">
      <selection sqref="A1:I1"/>
    </sheetView>
  </sheetViews>
  <sheetFormatPr defaultRowHeight="14.4"/>
  <cols>
    <col min="1" max="1" width="0.109375" customWidth="1"/>
    <col min="2" max="2" width="5.109375" customWidth="1"/>
    <col min="3" max="3" width="7" customWidth="1"/>
    <col min="4" max="4" width="51.6640625" customWidth="1"/>
    <col min="5" max="7" width="15.6640625" customWidth="1"/>
    <col min="8" max="8" width="14.88671875" customWidth="1"/>
    <col min="9" max="9" width="15.6640625" customWidth="1"/>
    <col min="10" max="10" width="14.88671875" style="40" customWidth="1"/>
  </cols>
  <sheetData>
    <row r="1" spans="1:10" ht="20.100000000000001" customHeight="1">
      <c r="A1" s="71" t="s">
        <v>180</v>
      </c>
      <c r="B1" s="71"/>
      <c r="C1" s="71"/>
      <c r="D1" s="71"/>
      <c r="E1" s="71"/>
      <c r="F1" s="71"/>
      <c r="G1" s="71"/>
      <c r="H1" s="42"/>
      <c r="I1" s="42"/>
    </row>
    <row r="2" spans="1:10" ht="26.1" customHeight="1">
      <c r="A2" s="69" t="s">
        <v>70</v>
      </c>
      <c r="B2" s="69"/>
      <c r="C2" s="21" t="s">
        <v>71</v>
      </c>
      <c r="D2" s="21" t="s">
        <v>0</v>
      </c>
      <c r="E2" s="21" t="s">
        <v>72</v>
      </c>
      <c r="F2" s="21" t="s">
        <v>73</v>
      </c>
      <c r="G2" s="21" t="s">
        <v>74</v>
      </c>
      <c r="H2" s="21" t="s">
        <v>166</v>
      </c>
      <c r="I2" s="21" t="s">
        <v>181</v>
      </c>
    </row>
    <row r="3" spans="1:10" ht="15.9" customHeight="1">
      <c r="A3" s="69" t="s">
        <v>75</v>
      </c>
      <c r="B3" s="69"/>
      <c r="C3" s="21" t="s">
        <v>76</v>
      </c>
      <c r="D3" s="21"/>
      <c r="E3" s="21" t="s">
        <v>77</v>
      </c>
      <c r="F3" s="21" t="s">
        <v>78</v>
      </c>
      <c r="G3" s="21" t="s">
        <v>79</v>
      </c>
      <c r="H3" s="21" t="s">
        <v>79</v>
      </c>
      <c r="I3" s="21">
        <v>5</v>
      </c>
    </row>
    <row r="4" spans="1:10" ht="12" customHeight="1">
      <c r="A4" s="69" t="s">
        <v>182</v>
      </c>
      <c r="B4" s="69"/>
      <c r="C4" s="21" t="s">
        <v>183</v>
      </c>
      <c r="D4" s="22" t="s">
        <v>184</v>
      </c>
      <c r="E4" s="23">
        <v>80000</v>
      </c>
      <c r="F4" s="23">
        <v>307100</v>
      </c>
      <c r="G4" s="23">
        <v>295833.28000000003</v>
      </c>
      <c r="H4" s="23">
        <v>307100</v>
      </c>
      <c r="I4" s="23">
        <v>400000</v>
      </c>
    </row>
    <row r="5" spans="1:10" ht="12" customHeight="1">
      <c r="A5" s="69" t="s">
        <v>182</v>
      </c>
      <c r="B5" s="69"/>
      <c r="C5" s="21" t="s">
        <v>185</v>
      </c>
      <c r="D5" s="22" t="s">
        <v>186</v>
      </c>
      <c r="E5" s="23">
        <v>5000</v>
      </c>
      <c r="F5" s="23">
        <v>10000</v>
      </c>
      <c r="G5" s="23">
        <v>9107.76</v>
      </c>
      <c r="H5" s="23">
        <v>10000</v>
      </c>
      <c r="I5" s="23">
        <v>36000</v>
      </c>
    </row>
    <row r="6" spans="1:10" ht="12" customHeight="1">
      <c r="A6" s="69" t="s">
        <v>182</v>
      </c>
      <c r="B6" s="69"/>
      <c r="C6" s="21" t="s">
        <v>187</v>
      </c>
      <c r="D6" s="22" t="s">
        <v>188</v>
      </c>
      <c r="E6" s="23">
        <v>18000</v>
      </c>
      <c r="F6" s="23">
        <v>18000</v>
      </c>
      <c r="G6" s="23">
        <v>0</v>
      </c>
      <c r="H6" s="23">
        <v>18000</v>
      </c>
      <c r="I6" s="23">
        <v>0</v>
      </c>
    </row>
    <row r="7" spans="1:10" ht="12" customHeight="1">
      <c r="A7" s="69" t="s">
        <v>182</v>
      </c>
      <c r="B7" s="69"/>
      <c r="C7" s="21" t="s">
        <v>189</v>
      </c>
      <c r="D7" s="22" t="s">
        <v>190</v>
      </c>
      <c r="E7" s="23">
        <v>1400000</v>
      </c>
      <c r="F7" s="23">
        <v>1110800</v>
      </c>
      <c r="G7" s="23">
        <v>519301.61</v>
      </c>
      <c r="H7" s="23">
        <v>900000</v>
      </c>
      <c r="I7" s="23">
        <v>1175000</v>
      </c>
    </row>
    <row r="8" spans="1:10" ht="12" customHeight="1">
      <c r="A8" s="69" t="s">
        <v>182</v>
      </c>
      <c r="B8" s="69"/>
      <c r="C8" s="21" t="s">
        <v>191</v>
      </c>
      <c r="D8" s="22" t="s">
        <v>192</v>
      </c>
      <c r="E8" s="23">
        <v>450000</v>
      </c>
      <c r="F8" s="23">
        <v>886100</v>
      </c>
      <c r="G8" s="23">
        <v>836814.86</v>
      </c>
      <c r="H8" s="23">
        <v>886100</v>
      </c>
      <c r="I8" s="23">
        <v>1800000</v>
      </c>
    </row>
    <row r="9" spans="1:10" ht="12" customHeight="1">
      <c r="A9" s="69" t="s">
        <v>182</v>
      </c>
      <c r="B9" s="69"/>
      <c r="C9" s="21" t="s">
        <v>193</v>
      </c>
      <c r="D9" s="22" t="s">
        <v>194</v>
      </c>
      <c r="E9" s="23">
        <v>25400000</v>
      </c>
      <c r="F9" s="23">
        <v>22621000</v>
      </c>
      <c r="G9" s="23">
        <v>6091862.8799999999</v>
      </c>
      <c r="H9" s="23">
        <v>8300000</v>
      </c>
      <c r="I9" s="23">
        <v>8200000</v>
      </c>
    </row>
    <row r="10" spans="1:10" ht="12" customHeight="1">
      <c r="A10" s="69" t="s">
        <v>182</v>
      </c>
      <c r="B10" s="69"/>
      <c r="C10" s="21" t="s">
        <v>195</v>
      </c>
      <c r="D10" s="22" t="s">
        <v>196</v>
      </c>
      <c r="E10" s="23">
        <v>100000</v>
      </c>
      <c r="F10" s="23">
        <v>0</v>
      </c>
      <c r="G10" s="23">
        <v>0</v>
      </c>
      <c r="H10" s="23">
        <v>0</v>
      </c>
      <c r="I10" s="23">
        <v>0</v>
      </c>
    </row>
    <row r="11" spans="1:10" ht="12" customHeight="1">
      <c r="A11" s="70" t="s">
        <v>182</v>
      </c>
      <c r="B11" s="70"/>
      <c r="C11" s="24" t="s">
        <v>99</v>
      </c>
      <c r="D11" s="25" t="s">
        <v>24</v>
      </c>
      <c r="E11" s="26">
        <f>SUM(E4:E10)</f>
        <v>27453000</v>
      </c>
      <c r="F11" s="26">
        <f t="shared" ref="F11:I11" si="0">SUM(F4:F10)</f>
        <v>24953000</v>
      </c>
      <c r="G11" s="26">
        <f t="shared" si="0"/>
        <v>7752920.3899999997</v>
      </c>
      <c r="H11" s="26">
        <f t="shared" si="0"/>
        <v>10421200</v>
      </c>
      <c r="I11" s="26">
        <f t="shared" si="0"/>
        <v>11611000</v>
      </c>
    </row>
    <row r="12" spans="1:10" ht="12" customHeight="1">
      <c r="A12" s="69" t="s">
        <v>197</v>
      </c>
      <c r="B12" s="69"/>
      <c r="C12" s="21" t="s">
        <v>183</v>
      </c>
      <c r="D12" s="22" t="s">
        <v>184</v>
      </c>
      <c r="E12" s="23">
        <v>220000</v>
      </c>
      <c r="F12" s="23">
        <v>220000</v>
      </c>
      <c r="G12" s="23">
        <v>34977.51</v>
      </c>
      <c r="H12" s="23">
        <v>150000</v>
      </c>
      <c r="I12" s="23">
        <v>400000</v>
      </c>
    </row>
    <row r="13" spans="1:10" ht="12" customHeight="1">
      <c r="A13" s="69" t="s">
        <v>197</v>
      </c>
      <c r="B13" s="69"/>
      <c r="C13" s="21" t="s">
        <v>189</v>
      </c>
      <c r="D13" s="22" t="s">
        <v>190</v>
      </c>
      <c r="E13" s="23">
        <v>300000</v>
      </c>
      <c r="F13" s="23">
        <v>300000</v>
      </c>
      <c r="G13" s="23">
        <v>35477.199999999997</v>
      </c>
      <c r="H13" s="23">
        <v>150000</v>
      </c>
      <c r="I13" s="23">
        <v>300000</v>
      </c>
    </row>
    <row r="14" spans="1:10" ht="12" customHeight="1">
      <c r="A14" s="69" t="s">
        <v>197</v>
      </c>
      <c r="B14" s="69"/>
      <c r="C14" s="21" t="s">
        <v>191</v>
      </c>
      <c r="D14" s="22" t="s">
        <v>192</v>
      </c>
      <c r="E14" s="23">
        <v>150000</v>
      </c>
      <c r="F14" s="23">
        <v>150000</v>
      </c>
      <c r="G14" s="23">
        <v>40656</v>
      </c>
      <c r="H14" s="23">
        <v>93000</v>
      </c>
      <c r="I14" s="23">
        <v>150000</v>
      </c>
    </row>
    <row r="15" spans="1:10" ht="12" customHeight="1">
      <c r="A15" s="69" t="s">
        <v>197</v>
      </c>
      <c r="B15" s="69"/>
      <c r="C15" s="21" t="s">
        <v>193</v>
      </c>
      <c r="D15" s="22" t="s">
        <v>194</v>
      </c>
      <c r="E15" s="23">
        <v>3500000</v>
      </c>
      <c r="F15" s="23">
        <v>3500000</v>
      </c>
      <c r="G15" s="23">
        <v>0</v>
      </c>
      <c r="H15" s="23">
        <v>110000</v>
      </c>
      <c r="I15" s="23">
        <v>200000</v>
      </c>
      <c r="J15" s="40" t="s">
        <v>198</v>
      </c>
    </row>
    <row r="16" spans="1:10" ht="12" customHeight="1">
      <c r="A16" s="70" t="s">
        <v>197</v>
      </c>
      <c r="B16" s="70"/>
      <c r="C16" s="24" t="s">
        <v>99</v>
      </c>
      <c r="D16" s="25" t="s">
        <v>1</v>
      </c>
      <c r="E16" s="26">
        <f>SUM(E12:E15)</f>
        <v>4170000</v>
      </c>
      <c r="F16" s="26">
        <f t="shared" ref="F16:I16" si="1">SUM(F12:F15)</f>
        <v>4170000</v>
      </c>
      <c r="G16" s="26">
        <f t="shared" si="1"/>
        <v>111110.70999999999</v>
      </c>
      <c r="H16" s="26">
        <f t="shared" si="1"/>
        <v>503000</v>
      </c>
      <c r="I16" s="26">
        <f t="shared" si="1"/>
        <v>1050000</v>
      </c>
    </row>
    <row r="17" spans="1:10" ht="12" customHeight="1">
      <c r="A17" s="69">
        <v>2223</v>
      </c>
      <c r="B17" s="69">
        <v>2223</v>
      </c>
      <c r="C17" s="21">
        <v>5139</v>
      </c>
      <c r="D17" s="22" t="s">
        <v>184</v>
      </c>
      <c r="E17" s="23">
        <v>0</v>
      </c>
      <c r="F17" s="23">
        <v>0</v>
      </c>
      <c r="G17" s="23">
        <v>0</v>
      </c>
      <c r="H17" s="23">
        <v>0</v>
      </c>
      <c r="I17" s="23">
        <v>130000</v>
      </c>
    </row>
    <row r="18" spans="1:10" ht="12" customHeight="1">
      <c r="A18" s="24"/>
      <c r="B18" s="24">
        <v>2223</v>
      </c>
      <c r="C18" s="24" t="s">
        <v>99</v>
      </c>
      <c r="D18" s="25" t="s">
        <v>163</v>
      </c>
      <c r="E18" s="26">
        <f>SUM(E17)</f>
        <v>0</v>
      </c>
      <c r="F18" s="26">
        <f t="shared" ref="F18:I18" si="2">SUM(F17)</f>
        <v>0</v>
      </c>
      <c r="G18" s="26">
        <f t="shared" si="2"/>
        <v>0</v>
      </c>
      <c r="H18" s="26">
        <f t="shared" si="2"/>
        <v>0</v>
      </c>
      <c r="I18" s="26">
        <f t="shared" si="2"/>
        <v>130000</v>
      </c>
      <c r="J18" s="40" t="s">
        <v>199</v>
      </c>
    </row>
    <row r="19" spans="1:10" ht="12" customHeight="1">
      <c r="A19" s="69">
        <v>2229</v>
      </c>
      <c r="B19" s="69">
        <v>2223</v>
      </c>
      <c r="C19" s="21">
        <v>6121</v>
      </c>
      <c r="D19" s="22" t="s">
        <v>194</v>
      </c>
      <c r="E19" s="23">
        <v>0</v>
      </c>
      <c r="F19" s="23">
        <v>0</v>
      </c>
      <c r="G19" s="23">
        <v>0</v>
      </c>
      <c r="H19" s="23">
        <v>0</v>
      </c>
      <c r="I19" s="23">
        <v>1300000</v>
      </c>
    </row>
    <row r="20" spans="1:10" ht="12" customHeight="1">
      <c r="A20" s="24"/>
      <c r="B20" s="24">
        <v>2229</v>
      </c>
      <c r="C20" s="24" t="s">
        <v>99</v>
      </c>
      <c r="D20" s="25" t="s">
        <v>164</v>
      </c>
      <c r="E20" s="26">
        <f>SUM(E19)</f>
        <v>0</v>
      </c>
      <c r="F20" s="26">
        <f t="shared" ref="F20:H20" si="3">SUM(F19)</f>
        <v>0</v>
      </c>
      <c r="G20" s="26">
        <f t="shared" si="3"/>
        <v>0</v>
      </c>
      <c r="H20" s="26">
        <f t="shared" si="3"/>
        <v>0</v>
      </c>
      <c r="I20" s="26">
        <v>1300000</v>
      </c>
      <c r="J20" s="40" t="s">
        <v>200</v>
      </c>
    </row>
    <row r="21" spans="1:10" ht="12" customHeight="1">
      <c r="A21" s="69" t="s">
        <v>201</v>
      </c>
      <c r="B21" s="69"/>
      <c r="C21" s="21" t="s">
        <v>202</v>
      </c>
      <c r="D21" s="22" t="s">
        <v>203</v>
      </c>
      <c r="E21" s="23">
        <v>1600000</v>
      </c>
      <c r="F21" s="23">
        <v>0</v>
      </c>
      <c r="G21" s="23">
        <v>0</v>
      </c>
      <c r="H21" s="23">
        <v>0</v>
      </c>
      <c r="I21" s="23">
        <v>0</v>
      </c>
    </row>
    <row r="22" spans="1:10" ht="12" customHeight="1">
      <c r="A22" s="69" t="s">
        <v>201</v>
      </c>
      <c r="B22" s="69"/>
      <c r="C22" s="21" t="s">
        <v>204</v>
      </c>
      <c r="D22" s="22" t="s">
        <v>205</v>
      </c>
      <c r="E22" s="23">
        <v>1000000</v>
      </c>
      <c r="F22" s="23">
        <v>2600000</v>
      </c>
      <c r="G22" s="23">
        <v>1234325</v>
      </c>
      <c r="H22" s="23">
        <v>1670000</v>
      </c>
      <c r="I22" s="23">
        <v>2600000</v>
      </c>
    </row>
    <row r="23" spans="1:10" ht="12" customHeight="1">
      <c r="A23" s="70" t="s">
        <v>201</v>
      </c>
      <c r="B23" s="70"/>
      <c r="C23" s="24" t="s">
        <v>99</v>
      </c>
      <c r="D23" s="25" t="s">
        <v>25</v>
      </c>
      <c r="E23" s="26">
        <f>SUM(E21:E22)</f>
        <v>2600000</v>
      </c>
      <c r="F23" s="26">
        <f t="shared" ref="F23:H23" si="4">SUM(F21:F22)</f>
        <v>2600000</v>
      </c>
      <c r="G23" s="26">
        <f t="shared" si="4"/>
        <v>1234325</v>
      </c>
      <c r="H23" s="26">
        <f t="shared" si="4"/>
        <v>1670000</v>
      </c>
      <c r="I23" s="26">
        <f>SUM(I21:I22)</f>
        <v>2600000</v>
      </c>
    </row>
    <row r="24" spans="1:10" ht="12" customHeight="1">
      <c r="A24" s="69" t="s">
        <v>100</v>
      </c>
      <c r="B24" s="69"/>
      <c r="C24" s="21" t="s">
        <v>183</v>
      </c>
      <c r="D24" s="22" t="s">
        <v>184</v>
      </c>
      <c r="E24" s="23">
        <v>1000000</v>
      </c>
      <c r="F24" s="23">
        <v>1000000</v>
      </c>
      <c r="G24" s="23">
        <v>90750</v>
      </c>
      <c r="H24" s="23">
        <v>105000</v>
      </c>
      <c r="I24" s="23">
        <v>1000000</v>
      </c>
    </row>
    <row r="25" spans="1:10" ht="12" customHeight="1">
      <c r="A25" s="69" t="s">
        <v>100</v>
      </c>
      <c r="B25" s="69"/>
      <c r="C25" s="21" t="s">
        <v>206</v>
      </c>
      <c r="D25" s="22" t="s">
        <v>207</v>
      </c>
      <c r="E25" s="23">
        <v>50000</v>
      </c>
      <c r="F25" s="23">
        <v>50000</v>
      </c>
      <c r="G25" s="23">
        <v>2645</v>
      </c>
      <c r="H25" s="23">
        <v>8000</v>
      </c>
      <c r="I25" s="23">
        <v>50000</v>
      </c>
    </row>
    <row r="26" spans="1:10" ht="12" customHeight="1">
      <c r="A26" s="69" t="s">
        <v>100</v>
      </c>
      <c r="B26" s="69"/>
      <c r="C26" s="21" t="s">
        <v>208</v>
      </c>
      <c r="D26" s="22" t="s">
        <v>209</v>
      </c>
      <c r="E26" s="23">
        <v>20000</v>
      </c>
      <c r="F26" s="23">
        <v>20000</v>
      </c>
      <c r="G26" s="23">
        <v>0</v>
      </c>
      <c r="H26" s="23">
        <v>0</v>
      </c>
      <c r="I26" s="23">
        <v>0</v>
      </c>
    </row>
    <row r="27" spans="1:10" ht="12" customHeight="1">
      <c r="A27" s="69" t="s">
        <v>100</v>
      </c>
      <c r="B27" s="69"/>
      <c r="C27" s="21" t="s">
        <v>189</v>
      </c>
      <c r="D27" s="22" t="s">
        <v>190</v>
      </c>
      <c r="E27" s="23">
        <v>270000</v>
      </c>
      <c r="F27" s="23">
        <v>70000</v>
      </c>
      <c r="G27" s="23">
        <v>33501.980000000003</v>
      </c>
      <c r="H27" s="23">
        <v>48500</v>
      </c>
      <c r="I27" s="23">
        <v>70000</v>
      </c>
    </row>
    <row r="28" spans="1:10" ht="12" customHeight="1">
      <c r="A28" s="69" t="s">
        <v>100</v>
      </c>
      <c r="B28" s="69"/>
      <c r="C28" s="21" t="s">
        <v>191</v>
      </c>
      <c r="D28" s="22" t="s">
        <v>192</v>
      </c>
      <c r="E28" s="23">
        <v>660000</v>
      </c>
      <c r="F28" s="23">
        <v>1864200</v>
      </c>
      <c r="G28" s="23">
        <v>1657698.06</v>
      </c>
      <c r="H28" s="23">
        <v>1790000</v>
      </c>
      <c r="I28" s="23">
        <v>8810000</v>
      </c>
      <c r="J28" s="40" t="s">
        <v>210</v>
      </c>
    </row>
    <row r="29" spans="1:10" ht="12" customHeight="1">
      <c r="A29" s="69" t="s">
        <v>100</v>
      </c>
      <c r="B29" s="69"/>
      <c r="C29" s="21" t="s">
        <v>193</v>
      </c>
      <c r="D29" s="22" t="s">
        <v>194</v>
      </c>
      <c r="E29" s="23">
        <v>20111100</v>
      </c>
      <c r="F29" s="23">
        <v>18936900</v>
      </c>
      <c r="G29" s="23">
        <v>2930954.58</v>
      </c>
      <c r="H29" s="23">
        <v>5000000</v>
      </c>
      <c r="I29" s="23">
        <v>24950000</v>
      </c>
      <c r="J29" s="40" t="s">
        <v>211</v>
      </c>
    </row>
    <row r="30" spans="1:10" ht="12" customHeight="1">
      <c r="A30" s="69" t="s">
        <v>100</v>
      </c>
      <c r="B30" s="69"/>
      <c r="C30" s="21" t="s">
        <v>195</v>
      </c>
      <c r="D30" s="22" t="s">
        <v>196</v>
      </c>
      <c r="E30" s="23">
        <v>0</v>
      </c>
      <c r="F30" s="23">
        <v>170000</v>
      </c>
      <c r="G30" s="23">
        <v>28980</v>
      </c>
      <c r="H30" s="23">
        <v>28980</v>
      </c>
      <c r="I30" s="23">
        <v>0</v>
      </c>
    </row>
    <row r="31" spans="1:10" ht="12" customHeight="1">
      <c r="A31" s="70" t="s">
        <v>100</v>
      </c>
      <c r="B31" s="70"/>
      <c r="C31" s="24" t="s">
        <v>99</v>
      </c>
      <c r="D31" s="25" t="s">
        <v>2</v>
      </c>
      <c r="E31" s="26">
        <f>SUM(E24:E30)</f>
        <v>22111100</v>
      </c>
      <c r="F31" s="26">
        <f t="shared" ref="F31:I31" si="5">SUM(F24:F30)</f>
        <v>22111100</v>
      </c>
      <c r="G31" s="26">
        <f t="shared" si="5"/>
        <v>4744529.62</v>
      </c>
      <c r="H31" s="26">
        <f t="shared" si="5"/>
        <v>6980480</v>
      </c>
      <c r="I31" s="26">
        <f t="shared" si="5"/>
        <v>34880000</v>
      </c>
    </row>
    <row r="32" spans="1:10" ht="12" customHeight="1">
      <c r="A32" s="69" t="s">
        <v>105</v>
      </c>
      <c r="B32" s="69"/>
      <c r="C32" s="21" t="s">
        <v>183</v>
      </c>
      <c r="D32" s="22" t="s">
        <v>184</v>
      </c>
      <c r="E32" s="23">
        <v>35000</v>
      </c>
      <c r="F32" s="23">
        <v>35000</v>
      </c>
      <c r="G32" s="23">
        <v>0</v>
      </c>
      <c r="H32" s="23">
        <v>10000</v>
      </c>
      <c r="I32" s="23">
        <v>35000</v>
      </c>
    </row>
    <row r="33" spans="1:9" ht="12" customHeight="1">
      <c r="A33" s="69" t="s">
        <v>105</v>
      </c>
      <c r="B33" s="69"/>
      <c r="C33" s="21" t="s">
        <v>206</v>
      </c>
      <c r="D33" s="22" t="s">
        <v>207</v>
      </c>
      <c r="E33" s="23">
        <v>35000</v>
      </c>
      <c r="F33" s="23">
        <v>35000</v>
      </c>
      <c r="G33" s="23">
        <v>2645</v>
      </c>
      <c r="H33" s="23">
        <v>6000</v>
      </c>
      <c r="I33" s="23">
        <v>35000</v>
      </c>
    </row>
    <row r="34" spans="1:9" ht="12" customHeight="1">
      <c r="A34" s="69" t="s">
        <v>105</v>
      </c>
      <c r="B34" s="69"/>
      <c r="C34" s="21" t="s">
        <v>185</v>
      </c>
      <c r="D34" s="22" t="s">
        <v>186</v>
      </c>
      <c r="E34" s="23">
        <v>1500000</v>
      </c>
      <c r="F34" s="23">
        <v>1500000</v>
      </c>
      <c r="G34" s="23">
        <v>821226.54</v>
      </c>
      <c r="H34" s="23">
        <v>980000</v>
      </c>
      <c r="I34" s="23">
        <v>1500000</v>
      </c>
    </row>
    <row r="35" spans="1:9" ht="12" customHeight="1">
      <c r="A35" s="69" t="s">
        <v>105</v>
      </c>
      <c r="B35" s="69"/>
      <c r="C35" s="21" t="s">
        <v>189</v>
      </c>
      <c r="D35" s="22" t="s">
        <v>190</v>
      </c>
      <c r="E35" s="23">
        <v>400000</v>
      </c>
      <c r="F35" s="23">
        <v>340000</v>
      </c>
      <c r="G35" s="23">
        <v>163467</v>
      </c>
      <c r="H35" s="23">
        <v>260000</v>
      </c>
      <c r="I35" s="23">
        <v>400000</v>
      </c>
    </row>
    <row r="36" spans="1:9" ht="12" customHeight="1">
      <c r="A36" s="69" t="s">
        <v>105</v>
      </c>
      <c r="B36" s="69"/>
      <c r="C36" s="21" t="s">
        <v>191</v>
      </c>
      <c r="D36" s="22" t="s">
        <v>192</v>
      </c>
      <c r="E36" s="23">
        <v>5000</v>
      </c>
      <c r="F36" s="23">
        <v>365000</v>
      </c>
      <c r="G36" s="23">
        <v>155744.24</v>
      </c>
      <c r="H36" s="23">
        <v>250000</v>
      </c>
      <c r="I36" s="23">
        <v>11460000</v>
      </c>
    </row>
    <row r="37" spans="1:9" ht="12" customHeight="1">
      <c r="A37" s="69" t="s">
        <v>105</v>
      </c>
      <c r="B37" s="69"/>
      <c r="C37" s="21" t="s">
        <v>212</v>
      </c>
      <c r="D37" s="22" t="s">
        <v>213</v>
      </c>
      <c r="E37" s="23">
        <v>0</v>
      </c>
      <c r="F37" s="23">
        <v>60000</v>
      </c>
      <c r="G37" s="23">
        <v>60000</v>
      </c>
      <c r="H37" s="23">
        <v>60000</v>
      </c>
      <c r="I37" s="23">
        <v>0</v>
      </c>
    </row>
    <row r="38" spans="1:9" ht="12" customHeight="1">
      <c r="A38" s="69" t="s">
        <v>105</v>
      </c>
      <c r="B38" s="69"/>
      <c r="C38" s="21" t="s">
        <v>193</v>
      </c>
      <c r="D38" s="22" t="s">
        <v>194</v>
      </c>
      <c r="E38" s="23">
        <v>11874500</v>
      </c>
      <c r="F38" s="23">
        <v>11756300</v>
      </c>
      <c r="G38" s="23">
        <v>723266.66</v>
      </c>
      <c r="H38" s="23">
        <v>3500000</v>
      </c>
      <c r="I38" s="23">
        <v>5000000</v>
      </c>
    </row>
    <row r="39" spans="1:9" ht="12" customHeight="1">
      <c r="A39" s="70" t="s">
        <v>105</v>
      </c>
      <c r="B39" s="70"/>
      <c r="C39" s="24" t="s">
        <v>99</v>
      </c>
      <c r="D39" s="25" t="s">
        <v>108</v>
      </c>
      <c r="E39" s="26">
        <f>SUM(E32:E38)</f>
        <v>13849500</v>
      </c>
      <c r="F39" s="26">
        <f t="shared" ref="F39:I39" si="6">SUM(F32:F38)</f>
        <v>14091300</v>
      </c>
      <c r="G39" s="26">
        <f t="shared" si="6"/>
        <v>1926349.44</v>
      </c>
      <c r="H39" s="26">
        <f t="shared" si="6"/>
        <v>5066000</v>
      </c>
      <c r="I39" s="26">
        <f t="shared" si="6"/>
        <v>18430000</v>
      </c>
    </row>
    <row r="40" spans="1:9" ht="12" customHeight="1">
      <c r="A40" s="69" t="s">
        <v>214</v>
      </c>
      <c r="B40" s="69"/>
      <c r="C40" s="21" t="s">
        <v>191</v>
      </c>
      <c r="D40" s="22" t="s">
        <v>192</v>
      </c>
      <c r="E40" s="23">
        <v>60000</v>
      </c>
      <c r="F40" s="23">
        <v>60000</v>
      </c>
      <c r="G40" s="23">
        <v>0</v>
      </c>
      <c r="H40" s="23">
        <v>5000</v>
      </c>
      <c r="I40" s="23">
        <v>60000</v>
      </c>
    </row>
    <row r="41" spans="1:9" ht="12" customHeight="1">
      <c r="A41" s="70" t="s">
        <v>214</v>
      </c>
      <c r="B41" s="70"/>
      <c r="C41" s="24" t="s">
        <v>99</v>
      </c>
      <c r="D41" s="25" t="s">
        <v>4</v>
      </c>
      <c r="E41" s="26">
        <f>SUM(E40)</f>
        <v>60000</v>
      </c>
      <c r="F41" s="26">
        <f t="shared" ref="F41:I41" si="7">SUM(F40)</f>
        <v>60000</v>
      </c>
      <c r="G41" s="26">
        <f t="shared" si="7"/>
        <v>0</v>
      </c>
      <c r="H41" s="26">
        <f t="shared" si="7"/>
        <v>5000</v>
      </c>
      <c r="I41" s="26">
        <f t="shared" si="7"/>
        <v>60000</v>
      </c>
    </row>
    <row r="42" spans="1:9" ht="12" customHeight="1">
      <c r="A42" s="69" t="s">
        <v>109</v>
      </c>
      <c r="B42" s="69"/>
      <c r="C42" s="21" t="s">
        <v>215</v>
      </c>
      <c r="D42" s="22" t="s">
        <v>216</v>
      </c>
      <c r="E42" s="23">
        <v>65000</v>
      </c>
      <c r="F42" s="23">
        <v>65000</v>
      </c>
      <c r="G42" s="23">
        <v>0</v>
      </c>
      <c r="H42" s="23">
        <v>10000</v>
      </c>
      <c r="I42" s="23">
        <v>30000</v>
      </c>
    </row>
    <row r="43" spans="1:9" ht="12" customHeight="1">
      <c r="A43" s="69" t="s">
        <v>109</v>
      </c>
      <c r="B43" s="69"/>
      <c r="C43" s="21" t="s">
        <v>183</v>
      </c>
      <c r="D43" s="22" t="s">
        <v>184</v>
      </c>
      <c r="E43" s="23">
        <v>3000</v>
      </c>
      <c r="F43" s="23">
        <v>10000</v>
      </c>
      <c r="G43" s="23">
        <v>3619.46</v>
      </c>
      <c r="H43" s="23">
        <v>8000</v>
      </c>
      <c r="I43" s="23">
        <v>10000</v>
      </c>
    </row>
    <row r="44" spans="1:9" ht="12" customHeight="1">
      <c r="A44" s="69" t="s">
        <v>109</v>
      </c>
      <c r="B44" s="69"/>
      <c r="C44" s="21" t="s">
        <v>217</v>
      </c>
      <c r="D44" s="22" t="s">
        <v>218</v>
      </c>
      <c r="E44" s="23">
        <v>0</v>
      </c>
      <c r="F44" s="23">
        <v>3300</v>
      </c>
      <c r="G44" s="23">
        <v>3297.27</v>
      </c>
      <c r="H44" s="23">
        <v>5500</v>
      </c>
      <c r="I44" s="23">
        <v>0</v>
      </c>
    </row>
    <row r="45" spans="1:9" ht="12" customHeight="1">
      <c r="A45" s="69" t="s">
        <v>109</v>
      </c>
      <c r="B45" s="69"/>
      <c r="C45" s="21" t="s">
        <v>185</v>
      </c>
      <c r="D45" s="22" t="s">
        <v>186</v>
      </c>
      <c r="E45" s="23">
        <v>0</v>
      </c>
      <c r="F45" s="23">
        <v>10000</v>
      </c>
      <c r="G45" s="23">
        <v>5369.6</v>
      </c>
      <c r="H45" s="23">
        <v>8000</v>
      </c>
      <c r="I45" s="23">
        <v>0</v>
      </c>
    </row>
    <row r="46" spans="1:9" ht="12" customHeight="1">
      <c r="A46" s="69" t="s">
        <v>109</v>
      </c>
      <c r="B46" s="69"/>
      <c r="C46" s="21" t="s">
        <v>219</v>
      </c>
      <c r="D46" s="22" t="s">
        <v>220</v>
      </c>
      <c r="E46" s="23">
        <v>20000</v>
      </c>
      <c r="F46" s="23">
        <v>20000</v>
      </c>
      <c r="G46" s="23">
        <v>11700.29</v>
      </c>
      <c r="H46" s="23">
        <v>20000</v>
      </c>
      <c r="I46" s="23">
        <v>20000</v>
      </c>
    </row>
    <row r="47" spans="1:9" ht="12" customHeight="1">
      <c r="A47" s="69" t="s">
        <v>109</v>
      </c>
      <c r="B47" s="69"/>
      <c r="C47" s="21" t="s">
        <v>189</v>
      </c>
      <c r="D47" s="22" t="s">
        <v>190</v>
      </c>
      <c r="E47" s="23">
        <v>210000</v>
      </c>
      <c r="F47" s="23">
        <v>168700</v>
      </c>
      <c r="G47" s="23">
        <v>72293.02</v>
      </c>
      <c r="H47" s="23">
        <v>143000</v>
      </c>
      <c r="I47" s="23">
        <v>100000</v>
      </c>
    </row>
    <row r="48" spans="1:9" ht="12" customHeight="1">
      <c r="A48" s="69" t="s">
        <v>109</v>
      </c>
      <c r="B48" s="69"/>
      <c r="C48" s="21" t="s">
        <v>191</v>
      </c>
      <c r="D48" s="22" t="s">
        <v>192</v>
      </c>
      <c r="E48" s="23">
        <v>92000</v>
      </c>
      <c r="F48" s="23">
        <v>1850000</v>
      </c>
      <c r="G48" s="23">
        <v>141855.51</v>
      </c>
      <c r="H48" s="23">
        <v>350000</v>
      </c>
      <c r="I48" s="23">
        <v>1000000</v>
      </c>
    </row>
    <row r="49" spans="1:9" ht="12" customHeight="1">
      <c r="A49" s="69" t="s">
        <v>109</v>
      </c>
      <c r="B49" s="69"/>
      <c r="C49" s="21" t="s">
        <v>221</v>
      </c>
      <c r="D49" s="22" t="s">
        <v>222</v>
      </c>
      <c r="E49" s="23">
        <v>0</v>
      </c>
      <c r="F49" s="23">
        <v>300</v>
      </c>
      <c r="G49" s="23">
        <v>240</v>
      </c>
      <c r="H49" s="23">
        <v>240</v>
      </c>
      <c r="I49" s="23">
        <v>0</v>
      </c>
    </row>
    <row r="50" spans="1:9" ht="15.9" customHeight="1">
      <c r="A50" s="69" t="s">
        <v>109</v>
      </c>
      <c r="B50" s="69"/>
      <c r="C50" s="21" t="s">
        <v>223</v>
      </c>
      <c r="D50" s="22" t="s">
        <v>224</v>
      </c>
      <c r="E50" s="23">
        <v>3000000</v>
      </c>
      <c r="F50" s="23">
        <v>3000000</v>
      </c>
      <c r="G50" s="23">
        <v>2500000</v>
      </c>
      <c r="H50" s="23">
        <v>3000000</v>
      </c>
      <c r="I50" s="23">
        <v>3200000</v>
      </c>
    </row>
    <row r="51" spans="1:9" ht="12" customHeight="1">
      <c r="A51" s="69" t="s">
        <v>109</v>
      </c>
      <c r="B51" s="69"/>
      <c r="C51" s="21" t="s">
        <v>225</v>
      </c>
      <c r="D51" s="22" t="s">
        <v>226</v>
      </c>
      <c r="E51" s="23">
        <v>0</v>
      </c>
      <c r="F51" s="23">
        <v>662072</v>
      </c>
      <c r="G51" s="23">
        <v>662072</v>
      </c>
      <c r="H51" s="23">
        <v>662072</v>
      </c>
      <c r="I51" s="23">
        <v>0</v>
      </c>
    </row>
    <row r="52" spans="1:9" ht="12" customHeight="1">
      <c r="A52" s="69" t="s">
        <v>109</v>
      </c>
      <c r="B52" s="69"/>
      <c r="C52" s="21" t="s">
        <v>193</v>
      </c>
      <c r="D52" s="22" t="s">
        <v>194</v>
      </c>
      <c r="E52" s="23">
        <v>610000</v>
      </c>
      <c r="F52" s="23">
        <v>572700</v>
      </c>
      <c r="G52" s="23">
        <v>300080</v>
      </c>
      <c r="H52" s="23">
        <v>572700</v>
      </c>
      <c r="I52" s="23">
        <v>0</v>
      </c>
    </row>
    <row r="53" spans="1:9" ht="12" customHeight="1">
      <c r="A53" s="70" t="s">
        <v>109</v>
      </c>
      <c r="B53" s="70"/>
      <c r="C53" s="24" t="s">
        <v>99</v>
      </c>
      <c r="D53" s="25" t="s">
        <v>5</v>
      </c>
      <c r="E53" s="26">
        <f>SUM(E42:E52)</f>
        <v>4000000</v>
      </c>
      <c r="F53" s="26">
        <f t="shared" ref="F53:I53" si="8">SUM(F42:F52)</f>
        <v>6362072</v>
      </c>
      <c r="G53" s="26">
        <f t="shared" si="8"/>
        <v>3700527.15</v>
      </c>
      <c r="H53" s="26">
        <f t="shared" si="8"/>
        <v>4779512</v>
      </c>
      <c r="I53" s="26">
        <f t="shared" si="8"/>
        <v>4360000</v>
      </c>
    </row>
    <row r="54" spans="1:9" ht="12" customHeight="1">
      <c r="A54" s="69" t="s">
        <v>110</v>
      </c>
      <c r="B54" s="69"/>
      <c r="C54" s="21" t="s">
        <v>183</v>
      </c>
      <c r="D54" s="22" t="s">
        <v>184</v>
      </c>
      <c r="E54" s="23">
        <v>20000</v>
      </c>
      <c r="F54" s="23">
        <v>20000</v>
      </c>
      <c r="G54" s="23">
        <v>1388</v>
      </c>
      <c r="H54" s="23">
        <v>8000</v>
      </c>
      <c r="I54" s="23">
        <v>20000</v>
      </c>
    </row>
    <row r="55" spans="1:9" ht="12" customHeight="1">
      <c r="A55" s="69" t="s">
        <v>110</v>
      </c>
      <c r="B55" s="69"/>
      <c r="C55" s="21" t="s">
        <v>206</v>
      </c>
      <c r="D55" s="22" t="s">
        <v>207</v>
      </c>
      <c r="E55" s="23">
        <v>5000</v>
      </c>
      <c r="F55" s="23">
        <v>11800</v>
      </c>
      <c r="G55" s="23">
        <v>11725</v>
      </c>
      <c r="H55" s="23">
        <v>11800</v>
      </c>
      <c r="I55" s="23">
        <v>0</v>
      </c>
    </row>
    <row r="56" spans="1:9" ht="12" customHeight="1">
      <c r="A56" s="69" t="s">
        <v>110</v>
      </c>
      <c r="B56" s="69"/>
      <c r="C56" s="21" t="s">
        <v>217</v>
      </c>
      <c r="D56" s="22" t="s">
        <v>218</v>
      </c>
      <c r="E56" s="23">
        <v>0</v>
      </c>
      <c r="F56" s="23">
        <v>0</v>
      </c>
      <c r="G56" s="23">
        <v>-30860.01</v>
      </c>
      <c r="H56" s="23">
        <v>0</v>
      </c>
      <c r="I56" s="23">
        <v>0</v>
      </c>
    </row>
    <row r="57" spans="1:9" ht="12" customHeight="1">
      <c r="A57" s="69" t="s">
        <v>110</v>
      </c>
      <c r="B57" s="69"/>
      <c r="C57" s="21" t="s">
        <v>185</v>
      </c>
      <c r="D57" s="22" t="s">
        <v>186</v>
      </c>
      <c r="E57" s="23">
        <v>830000</v>
      </c>
      <c r="F57" s="23">
        <v>343100</v>
      </c>
      <c r="G57" s="23">
        <v>336666.2</v>
      </c>
      <c r="H57" s="23">
        <v>343100</v>
      </c>
      <c r="I57" s="23">
        <v>500000</v>
      </c>
    </row>
    <row r="58" spans="1:9" ht="12" customHeight="1">
      <c r="A58" s="69" t="s">
        <v>110</v>
      </c>
      <c r="B58" s="69"/>
      <c r="C58" s="21" t="s">
        <v>219</v>
      </c>
      <c r="D58" s="22" t="s">
        <v>220</v>
      </c>
      <c r="E58" s="23">
        <v>25000</v>
      </c>
      <c r="F58" s="23">
        <v>25000</v>
      </c>
      <c r="G58" s="23">
        <v>8981.7999999999993</v>
      </c>
      <c r="H58" s="23">
        <v>12000</v>
      </c>
      <c r="I58" s="23">
        <v>25000</v>
      </c>
    </row>
    <row r="59" spans="1:9" ht="12" customHeight="1">
      <c r="A59" s="69" t="s">
        <v>110</v>
      </c>
      <c r="B59" s="69"/>
      <c r="C59" s="21" t="s">
        <v>227</v>
      </c>
      <c r="D59" s="22" t="s">
        <v>228</v>
      </c>
      <c r="E59" s="23">
        <v>0</v>
      </c>
      <c r="F59" s="23">
        <v>4000</v>
      </c>
      <c r="G59" s="23">
        <v>3688</v>
      </c>
      <c r="H59" s="23">
        <v>3688</v>
      </c>
      <c r="I59" s="23">
        <v>0</v>
      </c>
    </row>
    <row r="60" spans="1:9" ht="12" customHeight="1">
      <c r="A60" s="69" t="s">
        <v>110</v>
      </c>
      <c r="B60" s="69"/>
      <c r="C60" s="21" t="s">
        <v>189</v>
      </c>
      <c r="D60" s="22" t="s">
        <v>190</v>
      </c>
      <c r="E60" s="23">
        <v>50000</v>
      </c>
      <c r="F60" s="23">
        <v>85200</v>
      </c>
      <c r="G60" s="23">
        <v>85200</v>
      </c>
      <c r="H60" s="23">
        <v>85200</v>
      </c>
      <c r="I60" s="23">
        <v>80000</v>
      </c>
    </row>
    <row r="61" spans="1:9" ht="12" customHeight="1">
      <c r="A61" s="69" t="s">
        <v>110</v>
      </c>
      <c r="B61" s="69"/>
      <c r="C61" s="21" t="s">
        <v>191</v>
      </c>
      <c r="D61" s="22" t="s">
        <v>192</v>
      </c>
      <c r="E61" s="23">
        <v>50000</v>
      </c>
      <c r="F61" s="23">
        <v>130000</v>
      </c>
      <c r="G61" s="23">
        <v>102814.52</v>
      </c>
      <c r="H61" s="23">
        <v>110000</v>
      </c>
      <c r="I61" s="23">
        <v>500000</v>
      </c>
    </row>
    <row r="62" spans="1:9" ht="12" customHeight="1">
      <c r="A62" s="69" t="s">
        <v>110</v>
      </c>
      <c r="B62" s="69"/>
      <c r="C62" s="21" t="s">
        <v>229</v>
      </c>
      <c r="D62" s="22" t="s">
        <v>230</v>
      </c>
      <c r="E62" s="23">
        <v>0</v>
      </c>
      <c r="F62" s="23">
        <v>1500</v>
      </c>
      <c r="G62" s="23">
        <v>1430</v>
      </c>
      <c r="H62" s="23">
        <v>1500</v>
      </c>
      <c r="I62" s="23">
        <v>0</v>
      </c>
    </row>
    <row r="63" spans="1:9" ht="15.9" customHeight="1">
      <c r="A63" s="69" t="s">
        <v>110</v>
      </c>
      <c r="B63" s="69"/>
      <c r="C63" s="21" t="s">
        <v>223</v>
      </c>
      <c r="D63" s="22" t="s">
        <v>224</v>
      </c>
      <c r="E63" s="23">
        <v>5445000</v>
      </c>
      <c r="F63" s="23">
        <v>5445000</v>
      </c>
      <c r="G63" s="23">
        <v>4537500</v>
      </c>
      <c r="H63" s="23">
        <v>5445000</v>
      </c>
      <c r="I63" s="23">
        <v>6610000</v>
      </c>
    </row>
    <row r="64" spans="1:9" ht="12" customHeight="1">
      <c r="A64" s="69" t="s">
        <v>110</v>
      </c>
      <c r="B64" s="69"/>
      <c r="C64" s="21" t="s">
        <v>225</v>
      </c>
      <c r="D64" s="22" t="s">
        <v>226</v>
      </c>
      <c r="E64" s="23">
        <v>0</v>
      </c>
      <c r="F64" s="23">
        <v>1983684</v>
      </c>
      <c r="G64" s="23">
        <v>1983684</v>
      </c>
      <c r="H64" s="23">
        <v>1983684</v>
      </c>
      <c r="I64" s="23">
        <v>0</v>
      </c>
    </row>
    <row r="65" spans="1:9" ht="12" customHeight="1">
      <c r="A65" s="69" t="s">
        <v>110</v>
      </c>
      <c r="B65" s="69"/>
      <c r="C65" s="21" t="s">
        <v>193</v>
      </c>
      <c r="D65" s="22" t="s">
        <v>194</v>
      </c>
      <c r="E65" s="23">
        <v>75000</v>
      </c>
      <c r="F65" s="23">
        <v>845400</v>
      </c>
      <c r="G65" s="23">
        <v>476990.43</v>
      </c>
      <c r="H65" s="23">
        <v>845400</v>
      </c>
      <c r="I65" s="23">
        <v>100000</v>
      </c>
    </row>
    <row r="66" spans="1:9" ht="12" customHeight="1">
      <c r="A66" s="70" t="s">
        <v>110</v>
      </c>
      <c r="B66" s="70"/>
      <c r="C66" s="24" t="s">
        <v>99</v>
      </c>
      <c r="D66" s="25" t="s">
        <v>6</v>
      </c>
      <c r="E66" s="26">
        <f>SUM(E54:E65)</f>
        <v>6500000</v>
      </c>
      <c r="F66" s="26">
        <f t="shared" ref="F66:I66" si="9">SUM(F54:F65)</f>
        <v>8894684</v>
      </c>
      <c r="G66" s="26">
        <f t="shared" si="9"/>
        <v>7519207.9399999995</v>
      </c>
      <c r="H66" s="26">
        <f t="shared" si="9"/>
        <v>8849372</v>
      </c>
      <c r="I66" s="26">
        <f t="shared" si="9"/>
        <v>7835000</v>
      </c>
    </row>
    <row r="67" spans="1:9" ht="15.9" customHeight="1">
      <c r="A67" s="69" t="s">
        <v>231</v>
      </c>
      <c r="B67" s="69"/>
      <c r="C67" s="21" t="s">
        <v>232</v>
      </c>
      <c r="D67" s="22" t="s">
        <v>233</v>
      </c>
      <c r="E67" s="23">
        <v>200000</v>
      </c>
      <c r="F67" s="23">
        <v>220000</v>
      </c>
      <c r="G67" s="23">
        <v>218321</v>
      </c>
      <c r="H67" s="23">
        <v>220000</v>
      </c>
      <c r="I67" s="23">
        <v>250000</v>
      </c>
    </row>
    <row r="68" spans="1:9" ht="15.9" customHeight="1">
      <c r="A68" s="69" t="s">
        <v>231</v>
      </c>
      <c r="B68" s="69"/>
      <c r="C68" s="21" t="s">
        <v>234</v>
      </c>
      <c r="D68" s="22" t="s">
        <v>235</v>
      </c>
      <c r="E68" s="23">
        <v>62000</v>
      </c>
      <c r="F68" s="23">
        <v>62100</v>
      </c>
      <c r="G68" s="23">
        <v>62024</v>
      </c>
      <c r="H68" s="23">
        <v>62100</v>
      </c>
      <c r="I68" s="23">
        <v>80000</v>
      </c>
    </row>
    <row r="69" spans="1:9" ht="12" customHeight="1">
      <c r="A69" s="69" t="s">
        <v>231</v>
      </c>
      <c r="B69" s="69"/>
      <c r="C69" s="21" t="s">
        <v>236</v>
      </c>
      <c r="D69" s="22" t="s">
        <v>237</v>
      </c>
      <c r="E69" s="23">
        <v>38000</v>
      </c>
      <c r="F69" s="23">
        <v>38000</v>
      </c>
      <c r="G69" s="23">
        <v>15702</v>
      </c>
      <c r="H69" s="23">
        <v>38000</v>
      </c>
      <c r="I69" s="23">
        <v>40000</v>
      </c>
    </row>
    <row r="70" spans="1:9" ht="12" customHeight="1">
      <c r="A70" s="69" t="s">
        <v>231</v>
      </c>
      <c r="B70" s="69"/>
      <c r="C70" s="21" t="s">
        <v>238</v>
      </c>
      <c r="D70" s="22" t="s">
        <v>239</v>
      </c>
      <c r="E70" s="23">
        <v>50000</v>
      </c>
      <c r="F70" s="23">
        <v>53900</v>
      </c>
      <c r="G70" s="23">
        <v>53893</v>
      </c>
      <c r="H70" s="23">
        <v>53900</v>
      </c>
      <c r="I70" s="23">
        <v>40000</v>
      </c>
    </row>
    <row r="71" spans="1:9" ht="12" customHeight="1">
      <c r="A71" s="69" t="s">
        <v>231</v>
      </c>
      <c r="B71" s="69"/>
      <c r="C71" s="21" t="s">
        <v>215</v>
      </c>
      <c r="D71" s="22" t="s">
        <v>216</v>
      </c>
      <c r="E71" s="23">
        <v>10000</v>
      </c>
      <c r="F71" s="23">
        <v>7000</v>
      </c>
      <c r="G71" s="23">
        <v>0</v>
      </c>
      <c r="H71" s="23">
        <v>0</v>
      </c>
      <c r="I71" s="23">
        <v>10000</v>
      </c>
    </row>
    <row r="72" spans="1:9" ht="12" customHeight="1">
      <c r="A72" s="69" t="s">
        <v>231</v>
      </c>
      <c r="B72" s="69"/>
      <c r="C72" s="21" t="s">
        <v>183</v>
      </c>
      <c r="D72" s="22" t="s">
        <v>184</v>
      </c>
      <c r="E72" s="23">
        <v>10000</v>
      </c>
      <c r="F72" s="23">
        <v>0</v>
      </c>
      <c r="G72" s="23">
        <v>0</v>
      </c>
      <c r="H72" s="23">
        <v>0</v>
      </c>
      <c r="I72" s="23">
        <v>10000</v>
      </c>
    </row>
    <row r="73" spans="1:9" ht="15.9" customHeight="1">
      <c r="A73" s="69" t="s">
        <v>231</v>
      </c>
      <c r="B73" s="69"/>
      <c r="C73" s="21" t="s">
        <v>240</v>
      </c>
      <c r="D73" s="22" t="s">
        <v>241</v>
      </c>
      <c r="E73" s="23">
        <v>20000</v>
      </c>
      <c r="F73" s="23">
        <v>9000</v>
      </c>
      <c r="G73" s="23">
        <v>8984.25</v>
      </c>
      <c r="H73" s="23">
        <v>9000</v>
      </c>
      <c r="I73" s="23">
        <v>20000</v>
      </c>
    </row>
    <row r="74" spans="1:9" ht="12" customHeight="1">
      <c r="A74" s="69" t="s">
        <v>231</v>
      </c>
      <c r="B74" s="69"/>
      <c r="C74" s="21" t="s">
        <v>189</v>
      </c>
      <c r="D74" s="22" t="s">
        <v>190</v>
      </c>
      <c r="E74" s="23">
        <v>10000</v>
      </c>
      <c r="F74" s="23">
        <v>10000</v>
      </c>
      <c r="G74" s="23">
        <v>1100</v>
      </c>
      <c r="H74" s="23">
        <v>3000</v>
      </c>
      <c r="I74" s="23">
        <v>10000</v>
      </c>
    </row>
    <row r="75" spans="1:9" ht="12" customHeight="1">
      <c r="A75" s="70" t="s">
        <v>231</v>
      </c>
      <c r="B75" s="70"/>
      <c r="C75" s="24" t="s">
        <v>99</v>
      </c>
      <c r="D75" s="25" t="s">
        <v>26</v>
      </c>
      <c r="E75" s="26">
        <f>SUM(E67:E74)</f>
        <v>400000</v>
      </c>
      <c r="F75" s="26">
        <f t="shared" ref="F75:I75" si="10">SUM(F67:F74)</f>
        <v>400000</v>
      </c>
      <c r="G75" s="26">
        <f t="shared" si="10"/>
        <v>360024.25</v>
      </c>
      <c r="H75" s="26">
        <f t="shared" si="10"/>
        <v>386000</v>
      </c>
      <c r="I75" s="26">
        <f t="shared" si="10"/>
        <v>460000</v>
      </c>
    </row>
    <row r="76" spans="1:9" ht="12" customHeight="1">
      <c r="A76" s="69" t="s">
        <v>242</v>
      </c>
      <c r="B76" s="69"/>
      <c r="C76" s="21" t="s">
        <v>243</v>
      </c>
      <c r="D76" s="22" t="s">
        <v>244</v>
      </c>
      <c r="E76" s="23">
        <v>33600</v>
      </c>
      <c r="F76" s="23">
        <v>33600</v>
      </c>
      <c r="G76" s="23">
        <v>6800</v>
      </c>
      <c r="H76" s="23">
        <v>10000</v>
      </c>
      <c r="I76" s="23">
        <v>40000</v>
      </c>
    </row>
    <row r="77" spans="1:9" ht="12" customHeight="1">
      <c r="A77" s="69" t="s">
        <v>242</v>
      </c>
      <c r="B77" s="69"/>
      <c r="C77" s="21" t="s">
        <v>183</v>
      </c>
      <c r="D77" s="22" t="s">
        <v>184</v>
      </c>
      <c r="E77" s="23">
        <v>800000</v>
      </c>
      <c r="F77" s="23">
        <v>800000</v>
      </c>
      <c r="G77" s="23">
        <v>0</v>
      </c>
      <c r="H77" s="23">
        <v>10000</v>
      </c>
      <c r="I77" s="23">
        <v>0</v>
      </c>
    </row>
    <row r="78" spans="1:9" ht="12" customHeight="1">
      <c r="A78" s="70" t="s">
        <v>242</v>
      </c>
      <c r="B78" s="70"/>
      <c r="C78" s="24" t="s">
        <v>99</v>
      </c>
      <c r="D78" s="25" t="s">
        <v>27</v>
      </c>
      <c r="E78" s="26">
        <f>SUM(E76:E77)</f>
        <v>833600</v>
      </c>
      <c r="F78" s="26">
        <f t="shared" ref="F78:I78" si="11">SUM(F76:F77)</f>
        <v>833600</v>
      </c>
      <c r="G78" s="26">
        <f t="shared" si="11"/>
        <v>6800</v>
      </c>
      <c r="H78" s="26">
        <f t="shared" si="11"/>
        <v>20000</v>
      </c>
      <c r="I78" s="26">
        <f t="shared" si="11"/>
        <v>40000</v>
      </c>
    </row>
    <row r="79" spans="1:9" ht="12" customHeight="1">
      <c r="A79" s="69" t="s">
        <v>245</v>
      </c>
      <c r="B79" s="69"/>
      <c r="C79" s="21" t="s">
        <v>183</v>
      </c>
      <c r="D79" s="22" t="s">
        <v>184</v>
      </c>
      <c r="E79" s="23">
        <v>0</v>
      </c>
      <c r="F79" s="23">
        <v>35700</v>
      </c>
      <c r="G79" s="23">
        <v>35643</v>
      </c>
      <c r="H79" s="23">
        <v>35700</v>
      </c>
      <c r="I79" s="23">
        <v>0</v>
      </c>
    </row>
    <row r="80" spans="1:9" ht="12" customHeight="1">
      <c r="A80" s="69" t="s">
        <v>245</v>
      </c>
      <c r="B80" s="69"/>
      <c r="C80" s="21" t="s">
        <v>191</v>
      </c>
      <c r="D80" s="22" t="s">
        <v>192</v>
      </c>
      <c r="E80" s="23">
        <v>500000</v>
      </c>
      <c r="F80" s="23">
        <v>214300</v>
      </c>
      <c r="G80" s="23">
        <v>0</v>
      </c>
      <c r="H80" s="23">
        <v>15000</v>
      </c>
      <c r="I80" s="23">
        <v>100000</v>
      </c>
    </row>
    <row r="81" spans="1:10" ht="12" customHeight="1">
      <c r="A81" s="69" t="s">
        <v>245</v>
      </c>
      <c r="B81" s="69"/>
      <c r="C81" s="21" t="s">
        <v>193</v>
      </c>
      <c r="D81" s="22" t="s">
        <v>194</v>
      </c>
      <c r="E81" s="23">
        <v>0</v>
      </c>
      <c r="F81" s="23">
        <v>250000</v>
      </c>
      <c r="G81" s="23">
        <v>233037.04</v>
      </c>
      <c r="H81" s="23">
        <v>250000</v>
      </c>
      <c r="I81" s="23">
        <v>0</v>
      </c>
    </row>
    <row r="82" spans="1:10" ht="15.9" customHeight="1">
      <c r="A82" s="70" t="s">
        <v>245</v>
      </c>
      <c r="B82" s="70"/>
      <c r="C82" s="24" t="s">
        <v>99</v>
      </c>
      <c r="D82" s="25" t="s">
        <v>28</v>
      </c>
      <c r="E82" s="26">
        <f>SUM(E79:E81)</f>
        <v>500000</v>
      </c>
      <c r="F82" s="26">
        <f t="shared" ref="F82:I82" si="12">SUM(F79:F81)</f>
        <v>500000</v>
      </c>
      <c r="G82" s="26">
        <f t="shared" si="12"/>
        <v>268680.04000000004</v>
      </c>
      <c r="H82" s="26">
        <f t="shared" si="12"/>
        <v>300700</v>
      </c>
      <c r="I82" s="26">
        <f t="shared" si="12"/>
        <v>100000</v>
      </c>
    </row>
    <row r="83" spans="1:10" ht="12" customHeight="1">
      <c r="A83" s="69" t="s">
        <v>246</v>
      </c>
      <c r="B83" s="69"/>
      <c r="C83" s="21" t="s">
        <v>243</v>
      </c>
      <c r="D83" s="22" t="s">
        <v>244</v>
      </c>
      <c r="E83" s="23">
        <v>50000</v>
      </c>
      <c r="F83" s="23">
        <v>50000</v>
      </c>
      <c r="G83" s="23">
        <v>12838</v>
      </c>
      <c r="H83" s="23">
        <v>20000</v>
      </c>
      <c r="I83" s="23">
        <v>0</v>
      </c>
    </row>
    <row r="84" spans="1:10" ht="12" customHeight="1">
      <c r="A84" s="69" t="s">
        <v>246</v>
      </c>
      <c r="B84" s="69"/>
      <c r="C84" s="21" t="s">
        <v>238</v>
      </c>
      <c r="D84" s="22" t="s">
        <v>239</v>
      </c>
      <c r="E84" s="23">
        <v>280000</v>
      </c>
      <c r="F84" s="23">
        <v>80000</v>
      </c>
      <c r="G84" s="23">
        <v>0</v>
      </c>
      <c r="H84" s="23">
        <v>80000</v>
      </c>
      <c r="I84" s="23">
        <v>400000</v>
      </c>
      <c r="J84" s="40" t="s">
        <v>247</v>
      </c>
    </row>
    <row r="85" spans="1:10" ht="12" customHeight="1">
      <c r="A85" s="69" t="s">
        <v>246</v>
      </c>
      <c r="B85" s="69"/>
      <c r="C85" s="21" t="s">
        <v>189</v>
      </c>
      <c r="D85" s="22" t="s">
        <v>190</v>
      </c>
      <c r="E85" s="23">
        <v>70000</v>
      </c>
      <c r="F85" s="23">
        <v>270000</v>
      </c>
      <c r="G85" s="23">
        <v>233919.2</v>
      </c>
      <c r="H85" s="23">
        <v>270000</v>
      </c>
      <c r="I85" s="23">
        <v>50000</v>
      </c>
      <c r="J85" s="40" t="s">
        <v>248</v>
      </c>
    </row>
    <row r="86" spans="1:10" ht="12" customHeight="1">
      <c r="A86" s="70" t="s">
        <v>246</v>
      </c>
      <c r="B86" s="70"/>
      <c r="C86" s="24" t="s">
        <v>99</v>
      </c>
      <c r="D86" s="25" t="s">
        <v>29</v>
      </c>
      <c r="E86" s="26">
        <f>SUM(E83:E85)</f>
        <v>400000</v>
      </c>
      <c r="F86" s="26">
        <f t="shared" ref="F86:I86" si="13">SUM(F83:F85)</f>
        <v>400000</v>
      </c>
      <c r="G86" s="26">
        <f t="shared" si="13"/>
        <v>246757.2</v>
      </c>
      <c r="H86" s="26">
        <f t="shared" si="13"/>
        <v>370000</v>
      </c>
      <c r="I86" s="26">
        <f t="shared" si="13"/>
        <v>450000</v>
      </c>
    </row>
    <row r="87" spans="1:10" ht="12" customHeight="1">
      <c r="A87" s="69" t="s">
        <v>113</v>
      </c>
      <c r="B87" s="69"/>
      <c r="C87" s="21" t="s">
        <v>243</v>
      </c>
      <c r="D87" s="22" t="s">
        <v>244</v>
      </c>
      <c r="E87" s="23">
        <v>345000</v>
      </c>
      <c r="F87" s="23">
        <v>345000</v>
      </c>
      <c r="G87" s="23">
        <v>222191</v>
      </c>
      <c r="H87" s="23">
        <v>300000</v>
      </c>
      <c r="I87" s="23">
        <v>345000</v>
      </c>
    </row>
    <row r="88" spans="1:10" ht="12" customHeight="1">
      <c r="A88" s="69" t="s">
        <v>113</v>
      </c>
      <c r="B88" s="69"/>
      <c r="C88" s="21" t="s">
        <v>249</v>
      </c>
      <c r="D88" s="22" t="s">
        <v>250</v>
      </c>
      <c r="E88" s="23">
        <v>10000</v>
      </c>
      <c r="F88" s="23">
        <v>16900</v>
      </c>
      <c r="G88" s="23">
        <v>16861.96</v>
      </c>
      <c r="H88" s="23">
        <v>16900</v>
      </c>
      <c r="I88" s="23">
        <v>30000</v>
      </c>
    </row>
    <row r="89" spans="1:10" ht="12" customHeight="1">
      <c r="A89" s="69" t="s">
        <v>113</v>
      </c>
      <c r="B89" s="69"/>
      <c r="C89" s="21" t="s">
        <v>215</v>
      </c>
      <c r="D89" s="22" t="s">
        <v>216</v>
      </c>
      <c r="E89" s="23">
        <v>0</v>
      </c>
      <c r="F89" s="23">
        <v>22200</v>
      </c>
      <c r="G89" s="23">
        <v>22131</v>
      </c>
      <c r="H89" s="23">
        <v>22200</v>
      </c>
      <c r="I89" s="23">
        <v>0</v>
      </c>
    </row>
    <row r="90" spans="1:10" ht="12" customHeight="1">
      <c r="A90" s="69" t="s">
        <v>113</v>
      </c>
      <c r="B90" s="69"/>
      <c r="C90" s="21" t="s">
        <v>183</v>
      </c>
      <c r="D90" s="22" t="s">
        <v>184</v>
      </c>
      <c r="E90" s="23">
        <v>200000</v>
      </c>
      <c r="F90" s="23">
        <v>362400</v>
      </c>
      <c r="G90" s="23">
        <v>361889.94</v>
      </c>
      <c r="H90" s="23">
        <v>362400</v>
      </c>
      <c r="I90" s="23">
        <v>390000</v>
      </c>
    </row>
    <row r="91" spans="1:10" ht="12" customHeight="1">
      <c r="A91" s="69" t="s">
        <v>113</v>
      </c>
      <c r="B91" s="69"/>
      <c r="C91" s="21" t="s">
        <v>217</v>
      </c>
      <c r="D91" s="22" t="s">
        <v>218</v>
      </c>
      <c r="E91" s="23">
        <v>20000</v>
      </c>
      <c r="F91" s="23">
        <v>20000</v>
      </c>
      <c r="G91" s="23">
        <v>0</v>
      </c>
      <c r="H91" s="23">
        <v>0</v>
      </c>
      <c r="I91" s="23">
        <v>0</v>
      </c>
    </row>
    <row r="92" spans="1:10" ht="12" customHeight="1">
      <c r="A92" s="69" t="s">
        <v>113</v>
      </c>
      <c r="B92" s="69"/>
      <c r="C92" s="21" t="s">
        <v>251</v>
      </c>
      <c r="D92" s="22" t="s">
        <v>252</v>
      </c>
      <c r="E92" s="23">
        <v>12000</v>
      </c>
      <c r="F92" s="23">
        <v>12000</v>
      </c>
      <c r="G92" s="23">
        <v>1713</v>
      </c>
      <c r="H92" s="23">
        <v>4000</v>
      </c>
      <c r="I92" s="23">
        <v>0</v>
      </c>
    </row>
    <row r="93" spans="1:10" ht="12" customHeight="1">
      <c r="A93" s="69" t="s">
        <v>113</v>
      </c>
      <c r="B93" s="69"/>
      <c r="C93" s="21" t="s">
        <v>253</v>
      </c>
      <c r="D93" s="22" t="s">
        <v>254</v>
      </c>
      <c r="E93" s="23">
        <v>118000</v>
      </c>
      <c r="F93" s="23">
        <v>118000</v>
      </c>
      <c r="G93" s="23">
        <v>40535</v>
      </c>
      <c r="H93" s="23">
        <v>80000</v>
      </c>
      <c r="I93" s="23">
        <v>120000</v>
      </c>
    </row>
    <row r="94" spans="1:10" ht="12" customHeight="1">
      <c r="A94" s="69" t="s">
        <v>113</v>
      </c>
      <c r="B94" s="69"/>
      <c r="C94" s="21" t="s">
        <v>227</v>
      </c>
      <c r="D94" s="22" t="s">
        <v>228</v>
      </c>
      <c r="E94" s="23">
        <v>0</v>
      </c>
      <c r="F94" s="23">
        <v>2400</v>
      </c>
      <c r="G94" s="23">
        <v>2400</v>
      </c>
      <c r="H94" s="23">
        <v>2400</v>
      </c>
      <c r="I94" s="23">
        <v>0</v>
      </c>
    </row>
    <row r="95" spans="1:10" ht="12" customHeight="1">
      <c r="A95" s="69" t="s">
        <v>113</v>
      </c>
      <c r="B95" s="69"/>
      <c r="C95" s="21" t="s">
        <v>189</v>
      </c>
      <c r="D95" s="22" t="s">
        <v>190</v>
      </c>
      <c r="E95" s="23">
        <v>845000</v>
      </c>
      <c r="F95" s="23">
        <v>578000</v>
      </c>
      <c r="G95" s="23">
        <v>547959.11</v>
      </c>
      <c r="H95" s="23">
        <v>578000</v>
      </c>
      <c r="I95" s="23">
        <v>845000</v>
      </c>
    </row>
    <row r="96" spans="1:10" ht="12" customHeight="1">
      <c r="A96" s="69" t="s">
        <v>113</v>
      </c>
      <c r="B96" s="69"/>
      <c r="C96" s="21" t="s">
        <v>191</v>
      </c>
      <c r="D96" s="22" t="s">
        <v>192</v>
      </c>
      <c r="E96" s="23">
        <v>0</v>
      </c>
      <c r="F96" s="23">
        <v>5600</v>
      </c>
      <c r="G96" s="23">
        <v>0</v>
      </c>
      <c r="H96" s="23">
        <v>5600</v>
      </c>
      <c r="I96" s="23">
        <v>0</v>
      </c>
    </row>
    <row r="97" spans="1:10" ht="12" customHeight="1">
      <c r="A97" s="69" t="s">
        <v>113</v>
      </c>
      <c r="B97" s="69"/>
      <c r="C97" s="21" t="s">
        <v>229</v>
      </c>
      <c r="D97" s="22" t="s">
        <v>230</v>
      </c>
      <c r="E97" s="23">
        <v>90000</v>
      </c>
      <c r="F97" s="23">
        <v>184200</v>
      </c>
      <c r="G97" s="23">
        <v>173273.5</v>
      </c>
      <c r="H97" s="23">
        <v>184200</v>
      </c>
      <c r="I97" s="23">
        <v>240000</v>
      </c>
    </row>
    <row r="98" spans="1:10" ht="12" customHeight="1">
      <c r="A98" s="69" t="s">
        <v>113</v>
      </c>
      <c r="B98" s="69"/>
      <c r="C98" s="21" t="s">
        <v>255</v>
      </c>
      <c r="D98" s="22" t="s">
        <v>256</v>
      </c>
      <c r="E98" s="23">
        <v>260000</v>
      </c>
      <c r="F98" s="23">
        <v>218300</v>
      </c>
      <c r="G98" s="23">
        <v>91132</v>
      </c>
      <c r="H98" s="23">
        <v>200000</v>
      </c>
      <c r="I98" s="23">
        <v>260000</v>
      </c>
    </row>
    <row r="99" spans="1:10" ht="12" customHeight="1">
      <c r="A99" s="69" t="s">
        <v>113</v>
      </c>
      <c r="B99" s="69"/>
      <c r="C99" s="21" t="s">
        <v>257</v>
      </c>
      <c r="D99" s="22" t="s">
        <v>258</v>
      </c>
      <c r="E99" s="23">
        <v>0</v>
      </c>
      <c r="F99" s="23">
        <v>15000</v>
      </c>
      <c r="G99" s="23">
        <v>14600</v>
      </c>
      <c r="H99" s="23">
        <v>15000</v>
      </c>
      <c r="I99" s="23">
        <v>0</v>
      </c>
    </row>
    <row r="100" spans="1:10" ht="12" customHeight="1">
      <c r="A100" s="70" t="s">
        <v>113</v>
      </c>
      <c r="B100" s="70"/>
      <c r="C100" s="24" t="s">
        <v>99</v>
      </c>
      <c r="D100" s="25" t="s">
        <v>7</v>
      </c>
      <c r="E100" s="26">
        <f>SUM(E87:E99)</f>
        <v>1900000</v>
      </c>
      <c r="F100" s="26">
        <f t="shared" ref="F100:I100" si="14">SUM(F87:F99)</f>
        <v>1900000</v>
      </c>
      <c r="G100" s="26">
        <f t="shared" si="14"/>
        <v>1494686.51</v>
      </c>
      <c r="H100" s="26">
        <f t="shared" si="14"/>
        <v>1770700</v>
      </c>
      <c r="I100" s="26">
        <f t="shared" si="14"/>
        <v>2230000</v>
      </c>
    </row>
    <row r="101" spans="1:10" ht="12" customHeight="1">
      <c r="A101" s="69">
        <v>3412</v>
      </c>
      <c r="B101" s="69"/>
      <c r="C101" s="21" t="s">
        <v>193</v>
      </c>
      <c r="D101" s="22" t="s">
        <v>194</v>
      </c>
      <c r="E101" s="23">
        <v>0</v>
      </c>
      <c r="F101" s="23">
        <v>0</v>
      </c>
      <c r="G101" s="23">
        <v>0</v>
      </c>
      <c r="H101" s="23">
        <v>0</v>
      </c>
      <c r="I101" s="23">
        <v>11000000</v>
      </c>
      <c r="J101" s="40" t="s">
        <v>259</v>
      </c>
    </row>
    <row r="102" spans="1:10" ht="12" customHeight="1">
      <c r="A102" s="70">
        <v>3412</v>
      </c>
      <c r="B102" s="70"/>
      <c r="C102" s="24" t="s">
        <v>99</v>
      </c>
      <c r="D102" s="25" t="s">
        <v>165</v>
      </c>
      <c r="E102" s="26">
        <f>SUM(E101)</f>
        <v>0</v>
      </c>
      <c r="F102" s="26">
        <f t="shared" ref="F102:I102" si="15">SUM(F101)</f>
        <v>0</v>
      </c>
      <c r="G102" s="26">
        <f t="shared" si="15"/>
        <v>0</v>
      </c>
      <c r="H102" s="26">
        <f t="shared" si="15"/>
        <v>0</v>
      </c>
      <c r="I102" s="26">
        <f t="shared" si="15"/>
        <v>11000000</v>
      </c>
    </row>
    <row r="103" spans="1:10" ht="12" customHeight="1">
      <c r="A103" s="69" t="s">
        <v>260</v>
      </c>
      <c r="B103" s="69"/>
      <c r="C103" s="21" t="s">
        <v>202</v>
      </c>
      <c r="D103" s="22" t="s">
        <v>203</v>
      </c>
      <c r="E103" s="23">
        <v>1700000</v>
      </c>
      <c r="F103" s="23">
        <v>1700000</v>
      </c>
      <c r="G103" s="23">
        <v>1520000</v>
      </c>
      <c r="H103" s="23">
        <v>1700000</v>
      </c>
      <c r="I103" s="23">
        <v>1700000</v>
      </c>
    </row>
    <row r="104" spans="1:10" ht="12" customHeight="1">
      <c r="A104" s="69" t="s">
        <v>260</v>
      </c>
      <c r="B104" s="69"/>
      <c r="C104" s="21" t="s">
        <v>193</v>
      </c>
      <c r="D104" s="22" t="s">
        <v>194</v>
      </c>
      <c r="E104" s="23">
        <v>0</v>
      </c>
      <c r="F104" s="23">
        <v>0</v>
      </c>
      <c r="G104" s="23">
        <v>194232</v>
      </c>
      <c r="H104" s="23">
        <v>0</v>
      </c>
      <c r="I104" s="23">
        <v>0</v>
      </c>
    </row>
    <row r="105" spans="1:10" ht="12" customHeight="1">
      <c r="A105" s="70" t="s">
        <v>260</v>
      </c>
      <c r="B105" s="70"/>
      <c r="C105" s="24" t="s">
        <v>99</v>
      </c>
      <c r="D105" s="25" t="s">
        <v>30</v>
      </c>
      <c r="E105" s="26">
        <f>SUM(E103:E104)</f>
        <v>1700000</v>
      </c>
      <c r="F105" s="26">
        <f>SUM(F103:F104)</f>
        <v>1700000</v>
      </c>
      <c r="G105" s="26">
        <f>SUM(G103:G104)</f>
        <v>1714232</v>
      </c>
      <c r="H105" s="26">
        <f>SUM(H103:H104)</f>
        <v>1700000</v>
      </c>
      <c r="I105" s="26">
        <f>SUM(I103:I104)</f>
        <v>1700000</v>
      </c>
    </row>
    <row r="106" spans="1:10" ht="12" customHeight="1">
      <c r="A106" s="69" t="s">
        <v>115</v>
      </c>
      <c r="B106" s="69"/>
      <c r="C106" s="21" t="s">
        <v>215</v>
      </c>
      <c r="D106" s="22" t="s">
        <v>216</v>
      </c>
      <c r="E106" s="23">
        <v>10000</v>
      </c>
      <c r="F106" s="23">
        <v>10000</v>
      </c>
      <c r="G106" s="23">
        <v>0</v>
      </c>
      <c r="H106" s="23">
        <v>10000</v>
      </c>
      <c r="I106" s="23">
        <v>0</v>
      </c>
    </row>
    <row r="107" spans="1:10" ht="12" customHeight="1">
      <c r="A107" s="69" t="s">
        <v>115</v>
      </c>
      <c r="B107" s="69"/>
      <c r="C107" s="21" t="s">
        <v>183</v>
      </c>
      <c r="D107" s="22" t="s">
        <v>184</v>
      </c>
      <c r="E107" s="23">
        <v>20000</v>
      </c>
      <c r="F107" s="23">
        <v>20000</v>
      </c>
      <c r="G107" s="23">
        <v>1190.6400000000001</v>
      </c>
      <c r="H107" s="23">
        <v>15000</v>
      </c>
      <c r="I107" s="23">
        <v>20000</v>
      </c>
    </row>
    <row r="108" spans="1:10" ht="12" customHeight="1">
      <c r="A108" s="69" t="s">
        <v>115</v>
      </c>
      <c r="B108" s="69"/>
      <c r="C108" s="21" t="s">
        <v>189</v>
      </c>
      <c r="D108" s="22" t="s">
        <v>190</v>
      </c>
      <c r="E108" s="23">
        <v>55000</v>
      </c>
      <c r="F108" s="23">
        <v>55000</v>
      </c>
      <c r="G108" s="23">
        <v>18755</v>
      </c>
      <c r="H108" s="23">
        <v>35000</v>
      </c>
      <c r="I108" s="23">
        <v>55000</v>
      </c>
    </row>
    <row r="109" spans="1:10" ht="12" customHeight="1">
      <c r="A109" s="69" t="s">
        <v>115</v>
      </c>
      <c r="B109" s="69"/>
      <c r="C109" s="21" t="s">
        <v>191</v>
      </c>
      <c r="D109" s="22" t="s">
        <v>192</v>
      </c>
      <c r="E109" s="23">
        <v>20000</v>
      </c>
      <c r="F109" s="23">
        <v>20000</v>
      </c>
      <c r="G109" s="23">
        <v>0</v>
      </c>
      <c r="H109" s="23">
        <v>15000</v>
      </c>
      <c r="I109" s="23">
        <v>20000</v>
      </c>
    </row>
    <row r="110" spans="1:10" ht="12" customHeight="1">
      <c r="A110" s="69" t="s">
        <v>115</v>
      </c>
      <c r="B110" s="69"/>
      <c r="C110" s="21" t="s">
        <v>229</v>
      </c>
      <c r="D110" s="22" t="s">
        <v>230</v>
      </c>
      <c r="E110" s="23">
        <v>15000</v>
      </c>
      <c r="F110" s="23">
        <v>15000</v>
      </c>
      <c r="G110" s="23">
        <v>0</v>
      </c>
      <c r="H110" s="23">
        <v>0</v>
      </c>
      <c r="I110" s="23">
        <v>0</v>
      </c>
    </row>
    <row r="111" spans="1:10" ht="12" customHeight="1">
      <c r="A111" s="69" t="s">
        <v>115</v>
      </c>
      <c r="B111" s="69"/>
      <c r="C111" s="21" t="s">
        <v>257</v>
      </c>
      <c r="D111" s="22" t="s">
        <v>258</v>
      </c>
      <c r="E111" s="23">
        <v>0</v>
      </c>
      <c r="F111" s="23">
        <v>50000</v>
      </c>
      <c r="G111" s="23">
        <v>10920</v>
      </c>
      <c r="H111" s="23">
        <v>23000</v>
      </c>
      <c r="I111" s="23">
        <v>0</v>
      </c>
    </row>
    <row r="112" spans="1:10" ht="12" customHeight="1">
      <c r="A112" s="69" t="s">
        <v>115</v>
      </c>
      <c r="B112" s="69"/>
      <c r="C112" s="21" t="s">
        <v>193</v>
      </c>
      <c r="D112" s="22" t="s">
        <v>194</v>
      </c>
      <c r="E112" s="23">
        <v>15880000</v>
      </c>
      <c r="F112" s="23">
        <v>15830000</v>
      </c>
      <c r="G112" s="23">
        <v>19360</v>
      </c>
      <c r="H112" s="23">
        <v>80000</v>
      </c>
      <c r="I112" s="23">
        <v>200000</v>
      </c>
      <c r="J112" s="40" t="s">
        <v>261</v>
      </c>
    </row>
    <row r="113" spans="1:10" ht="12" customHeight="1">
      <c r="A113" s="70" t="s">
        <v>115</v>
      </c>
      <c r="B113" s="70"/>
      <c r="C113" s="24" t="s">
        <v>99</v>
      </c>
      <c r="D113" s="25" t="s">
        <v>8</v>
      </c>
      <c r="E113" s="26">
        <f>SUM(E106:E112)</f>
        <v>16000000</v>
      </c>
      <c r="F113" s="26">
        <f t="shared" ref="F113:I113" si="16">SUM(F106:F112)</f>
        <v>16000000</v>
      </c>
      <c r="G113" s="26">
        <f t="shared" si="16"/>
        <v>50225.64</v>
      </c>
      <c r="H113" s="26">
        <f t="shared" si="16"/>
        <v>178000</v>
      </c>
      <c r="I113" s="26">
        <f t="shared" si="16"/>
        <v>295000</v>
      </c>
    </row>
    <row r="114" spans="1:10" ht="15.9" customHeight="1">
      <c r="A114" s="69" t="s">
        <v>118</v>
      </c>
      <c r="B114" s="69"/>
      <c r="C114" s="21" t="s">
        <v>232</v>
      </c>
      <c r="D114" s="22" t="s">
        <v>233</v>
      </c>
      <c r="E114" s="23">
        <v>260000</v>
      </c>
      <c r="F114" s="23">
        <v>0</v>
      </c>
      <c r="G114" s="23">
        <v>0</v>
      </c>
      <c r="H114" s="23">
        <v>0</v>
      </c>
      <c r="I114" s="23">
        <v>0</v>
      </c>
    </row>
    <row r="115" spans="1:10" ht="12" customHeight="1">
      <c r="A115" s="69" t="s">
        <v>118</v>
      </c>
      <c r="B115" s="69"/>
      <c r="C115" s="21" t="s">
        <v>243</v>
      </c>
      <c r="D115" s="22" t="s">
        <v>244</v>
      </c>
      <c r="E115" s="23">
        <v>224000</v>
      </c>
      <c r="F115" s="23">
        <v>564150</v>
      </c>
      <c r="G115" s="23">
        <v>543865</v>
      </c>
      <c r="H115" s="23">
        <v>564150</v>
      </c>
      <c r="I115" s="23">
        <v>1000000</v>
      </c>
      <c r="J115" s="40" t="s">
        <v>262</v>
      </c>
    </row>
    <row r="116" spans="1:10" ht="15.9" customHeight="1">
      <c r="A116" s="69" t="s">
        <v>118</v>
      </c>
      <c r="B116" s="69"/>
      <c r="C116" s="21" t="s">
        <v>234</v>
      </c>
      <c r="D116" s="22" t="s">
        <v>235</v>
      </c>
      <c r="E116" s="23">
        <v>40000</v>
      </c>
      <c r="F116" s="23">
        <v>0</v>
      </c>
      <c r="G116" s="23">
        <v>0</v>
      </c>
      <c r="H116" s="23">
        <v>0</v>
      </c>
      <c r="I116" s="23">
        <v>0</v>
      </c>
    </row>
    <row r="117" spans="1:10" ht="12" customHeight="1">
      <c r="A117" s="69" t="s">
        <v>118</v>
      </c>
      <c r="B117" s="69"/>
      <c r="C117" s="21" t="s">
        <v>236</v>
      </c>
      <c r="D117" s="22" t="s">
        <v>237</v>
      </c>
      <c r="E117" s="23">
        <v>21000</v>
      </c>
      <c r="F117" s="23">
        <v>0</v>
      </c>
      <c r="G117" s="23">
        <v>0</v>
      </c>
      <c r="H117" s="23">
        <v>0</v>
      </c>
      <c r="I117" s="23">
        <v>0</v>
      </c>
    </row>
    <row r="118" spans="1:10" ht="12" customHeight="1">
      <c r="A118" s="69" t="s">
        <v>118</v>
      </c>
      <c r="B118" s="69"/>
      <c r="C118" s="21" t="s">
        <v>238</v>
      </c>
      <c r="D118" s="22" t="s">
        <v>239</v>
      </c>
      <c r="E118" s="23">
        <v>5000</v>
      </c>
      <c r="F118" s="23">
        <v>5000</v>
      </c>
      <c r="G118" s="23">
        <v>0</v>
      </c>
      <c r="H118" s="23">
        <v>5000</v>
      </c>
      <c r="I118" s="23">
        <v>0</v>
      </c>
    </row>
    <row r="119" spans="1:10" ht="12" customHeight="1">
      <c r="A119" s="69" t="s">
        <v>118</v>
      </c>
      <c r="B119" s="69"/>
      <c r="C119" s="21" t="s">
        <v>215</v>
      </c>
      <c r="D119" s="22" t="s">
        <v>216</v>
      </c>
      <c r="E119" s="23">
        <v>60000</v>
      </c>
      <c r="F119" s="23">
        <v>4000</v>
      </c>
      <c r="G119" s="23">
        <v>0</v>
      </c>
      <c r="H119" s="23">
        <v>4000</v>
      </c>
      <c r="I119" s="23">
        <v>20000</v>
      </c>
    </row>
    <row r="120" spans="1:10" ht="12" customHeight="1">
      <c r="A120" s="69" t="s">
        <v>118</v>
      </c>
      <c r="B120" s="69"/>
      <c r="C120" s="21" t="s">
        <v>183</v>
      </c>
      <c r="D120" s="22" t="s">
        <v>184</v>
      </c>
      <c r="E120" s="23">
        <v>7000</v>
      </c>
      <c r="F120" s="23">
        <v>64100</v>
      </c>
      <c r="G120" s="23">
        <v>64091.199999999997</v>
      </c>
      <c r="H120" s="23">
        <v>64100</v>
      </c>
      <c r="I120" s="23">
        <v>55000</v>
      </c>
    </row>
    <row r="121" spans="1:10" ht="12" customHeight="1">
      <c r="A121" s="69" t="s">
        <v>118</v>
      </c>
      <c r="B121" s="69"/>
      <c r="C121" s="21" t="s">
        <v>206</v>
      </c>
      <c r="D121" s="22" t="s">
        <v>207</v>
      </c>
      <c r="E121" s="23">
        <v>0</v>
      </c>
      <c r="F121" s="23">
        <v>10000</v>
      </c>
      <c r="G121" s="23">
        <v>6487</v>
      </c>
      <c r="H121" s="23">
        <v>10000</v>
      </c>
      <c r="I121" s="23">
        <v>0</v>
      </c>
    </row>
    <row r="122" spans="1:10" ht="12" customHeight="1">
      <c r="A122" s="69" t="s">
        <v>118</v>
      </c>
      <c r="B122" s="69"/>
      <c r="C122" s="21" t="s">
        <v>185</v>
      </c>
      <c r="D122" s="22" t="s">
        <v>186</v>
      </c>
      <c r="E122" s="23">
        <v>6000</v>
      </c>
      <c r="F122" s="23">
        <v>6000</v>
      </c>
      <c r="G122" s="23">
        <v>4440</v>
      </c>
      <c r="H122" s="23">
        <v>6000</v>
      </c>
      <c r="I122" s="23">
        <v>0</v>
      </c>
    </row>
    <row r="123" spans="1:10" ht="12" customHeight="1">
      <c r="A123" s="69" t="s">
        <v>118</v>
      </c>
      <c r="B123" s="69"/>
      <c r="C123" s="21" t="s">
        <v>253</v>
      </c>
      <c r="D123" s="22" t="s">
        <v>254</v>
      </c>
      <c r="E123" s="23">
        <v>0</v>
      </c>
      <c r="F123" s="23">
        <v>14000</v>
      </c>
      <c r="G123" s="23">
        <v>9908.0400000000009</v>
      </c>
      <c r="H123" s="23">
        <v>14000</v>
      </c>
      <c r="I123" s="23">
        <v>0</v>
      </c>
    </row>
    <row r="124" spans="1:10" ht="12" customHeight="1">
      <c r="A124" s="69" t="s">
        <v>118</v>
      </c>
      <c r="B124" s="69"/>
      <c r="C124" s="21" t="s">
        <v>227</v>
      </c>
      <c r="D124" s="22" t="s">
        <v>228</v>
      </c>
      <c r="E124" s="23">
        <v>7000</v>
      </c>
      <c r="F124" s="23">
        <v>17000</v>
      </c>
      <c r="G124" s="23">
        <v>15600</v>
      </c>
      <c r="H124" s="23">
        <v>17000</v>
      </c>
      <c r="I124" s="23">
        <v>0</v>
      </c>
    </row>
    <row r="125" spans="1:10" ht="12" customHeight="1">
      <c r="A125" s="69" t="s">
        <v>118</v>
      </c>
      <c r="B125" s="69"/>
      <c r="C125" s="21" t="s">
        <v>189</v>
      </c>
      <c r="D125" s="22" t="s">
        <v>190</v>
      </c>
      <c r="E125" s="23">
        <v>50000</v>
      </c>
      <c r="F125" s="23">
        <v>55750</v>
      </c>
      <c r="G125" s="23">
        <v>55750</v>
      </c>
      <c r="H125" s="23">
        <v>55750</v>
      </c>
      <c r="I125" s="23">
        <v>60000</v>
      </c>
    </row>
    <row r="126" spans="1:10" ht="12" customHeight="1">
      <c r="A126" s="69" t="s">
        <v>118</v>
      </c>
      <c r="B126" s="69"/>
      <c r="C126" s="21" t="s">
        <v>191</v>
      </c>
      <c r="D126" s="22" t="s">
        <v>192</v>
      </c>
      <c r="E126" s="23">
        <v>0</v>
      </c>
      <c r="F126" s="23">
        <v>66000</v>
      </c>
      <c r="G126" s="23">
        <v>66000</v>
      </c>
      <c r="H126" s="23">
        <v>66000</v>
      </c>
      <c r="I126" s="23">
        <v>0</v>
      </c>
    </row>
    <row r="127" spans="1:10" ht="12" customHeight="1">
      <c r="A127" s="69" t="s">
        <v>118</v>
      </c>
      <c r="B127" s="69"/>
      <c r="C127" s="21" t="s">
        <v>257</v>
      </c>
      <c r="D127" s="22" t="s">
        <v>258</v>
      </c>
      <c r="E127" s="23">
        <v>0</v>
      </c>
      <c r="F127" s="23">
        <v>39000</v>
      </c>
      <c r="G127" s="23">
        <v>38440</v>
      </c>
      <c r="H127" s="23">
        <v>39000</v>
      </c>
      <c r="I127" s="23">
        <v>0</v>
      </c>
    </row>
    <row r="128" spans="1:10" ht="12" customHeight="1">
      <c r="A128" s="69" t="s">
        <v>118</v>
      </c>
      <c r="B128" s="69"/>
      <c r="C128" s="21" t="s">
        <v>202</v>
      </c>
      <c r="D128" s="22" t="s">
        <v>203</v>
      </c>
      <c r="E128" s="23">
        <v>0</v>
      </c>
      <c r="F128" s="23">
        <v>40000</v>
      </c>
      <c r="G128" s="23">
        <v>40000</v>
      </c>
      <c r="H128" s="23">
        <v>40000</v>
      </c>
      <c r="I128" s="23">
        <v>40000</v>
      </c>
    </row>
    <row r="129" spans="1:10" ht="12" customHeight="1">
      <c r="A129" s="69" t="s">
        <v>118</v>
      </c>
      <c r="B129" s="69"/>
      <c r="C129" s="21" t="s">
        <v>193</v>
      </c>
      <c r="D129" s="22" t="s">
        <v>194</v>
      </c>
      <c r="E129" s="23">
        <v>0</v>
      </c>
      <c r="F129" s="23">
        <v>95000</v>
      </c>
      <c r="G129" s="23">
        <v>94862</v>
      </c>
      <c r="H129" s="23">
        <v>94862</v>
      </c>
      <c r="I129" s="23">
        <v>0</v>
      </c>
    </row>
    <row r="130" spans="1:10" ht="12" customHeight="1">
      <c r="A130" s="70" t="s">
        <v>118</v>
      </c>
      <c r="B130" s="70"/>
      <c r="C130" s="24" t="s">
        <v>99</v>
      </c>
      <c r="D130" s="25" t="s">
        <v>9</v>
      </c>
      <c r="E130" s="26">
        <f>SUM(E114:E129)</f>
        <v>680000</v>
      </c>
      <c r="F130" s="26">
        <f t="shared" ref="F130:I130" si="17">SUM(F114:F129)</f>
        <v>980000</v>
      </c>
      <c r="G130" s="26">
        <f t="shared" si="17"/>
        <v>939443.24</v>
      </c>
      <c r="H130" s="26">
        <f t="shared" si="17"/>
        <v>979862</v>
      </c>
      <c r="I130" s="26">
        <f t="shared" si="17"/>
        <v>1175000</v>
      </c>
    </row>
    <row r="131" spans="1:10" ht="12" customHeight="1">
      <c r="A131" s="69" t="s">
        <v>119</v>
      </c>
      <c r="B131" s="69"/>
      <c r="C131" s="21" t="s">
        <v>183</v>
      </c>
      <c r="D131" s="22" t="s">
        <v>184</v>
      </c>
      <c r="E131" s="23">
        <v>60000</v>
      </c>
      <c r="F131" s="23">
        <v>30000</v>
      </c>
      <c r="G131" s="23">
        <v>9060</v>
      </c>
      <c r="H131" s="23">
        <v>30000</v>
      </c>
      <c r="I131" s="23">
        <v>30000</v>
      </c>
    </row>
    <row r="132" spans="1:10" ht="12" customHeight="1">
      <c r="A132" s="69" t="s">
        <v>119</v>
      </c>
      <c r="B132" s="69"/>
      <c r="C132" s="21" t="s">
        <v>206</v>
      </c>
      <c r="D132" s="22" t="s">
        <v>207</v>
      </c>
      <c r="E132" s="23">
        <v>65000</v>
      </c>
      <c r="F132" s="23">
        <v>65000</v>
      </c>
      <c r="G132" s="23">
        <v>8100</v>
      </c>
      <c r="H132" s="23">
        <v>65000</v>
      </c>
      <c r="I132" s="23">
        <v>65000</v>
      </c>
    </row>
    <row r="133" spans="1:10" ht="12" customHeight="1">
      <c r="A133" s="69" t="s">
        <v>119</v>
      </c>
      <c r="B133" s="69"/>
      <c r="C133" s="21" t="s">
        <v>217</v>
      </c>
      <c r="D133" s="22" t="s">
        <v>218</v>
      </c>
      <c r="E133" s="23">
        <v>50000</v>
      </c>
      <c r="F133" s="23">
        <v>250000</v>
      </c>
      <c r="G133" s="23">
        <v>29228.26</v>
      </c>
      <c r="H133" s="23">
        <v>250000</v>
      </c>
      <c r="I133" s="23">
        <v>250000</v>
      </c>
    </row>
    <row r="134" spans="1:10" ht="12" customHeight="1">
      <c r="A134" s="69" t="s">
        <v>119</v>
      </c>
      <c r="B134" s="69"/>
      <c r="C134" s="21" t="s">
        <v>185</v>
      </c>
      <c r="D134" s="22" t="s">
        <v>186</v>
      </c>
      <c r="E134" s="23">
        <v>10000</v>
      </c>
      <c r="F134" s="23">
        <v>30000</v>
      </c>
      <c r="G134" s="23">
        <v>-68007.850000000006</v>
      </c>
      <c r="H134" s="23">
        <v>30000</v>
      </c>
      <c r="I134" s="23">
        <v>30000</v>
      </c>
    </row>
    <row r="135" spans="1:10" ht="12" customHeight="1">
      <c r="A135" s="69" t="s">
        <v>119</v>
      </c>
      <c r="B135" s="69"/>
      <c r="C135" s="21" t="s">
        <v>189</v>
      </c>
      <c r="D135" s="22" t="s">
        <v>190</v>
      </c>
      <c r="E135" s="23">
        <v>20000</v>
      </c>
      <c r="F135" s="23">
        <v>8000</v>
      </c>
      <c r="G135" s="23">
        <v>1467</v>
      </c>
      <c r="H135" s="23">
        <v>8000</v>
      </c>
      <c r="I135" s="23">
        <v>120000</v>
      </c>
      <c r="J135" s="40" t="s">
        <v>263</v>
      </c>
    </row>
    <row r="136" spans="1:10" ht="12" customHeight="1">
      <c r="A136" s="69" t="s">
        <v>119</v>
      </c>
      <c r="B136" s="69"/>
      <c r="C136" s="21" t="s">
        <v>191</v>
      </c>
      <c r="D136" s="22" t="s">
        <v>192</v>
      </c>
      <c r="E136" s="23">
        <v>160000</v>
      </c>
      <c r="F136" s="23">
        <v>52000</v>
      </c>
      <c r="G136" s="23">
        <v>33508</v>
      </c>
      <c r="H136" s="23">
        <v>52000</v>
      </c>
      <c r="I136" s="23">
        <v>200000</v>
      </c>
      <c r="J136" s="40" t="s">
        <v>264</v>
      </c>
    </row>
    <row r="137" spans="1:10" ht="12" customHeight="1">
      <c r="A137" s="69" t="s">
        <v>119</v>
      </c>
      <c r="B137" s="69"/>
      <c r="C137" s="21" t="s">
        <v>257</v>
      </c>
      <c r="D137" s="22" t="s">
        <v>258</v>
      </c>
      <c r="E137" s="23">
        <v>103000</v>
      </c>
      <c r="F137" s="23">
        <v>95000</v>
      </c>
      <c r="G137" s="23">
        <v>84500</v>
      </c>
      <c r="H137" s="23">
        <v>95000</v>
      </c>
      <c r="I137" s="23">
        <v>0</v>
      </c>
    </row>
    <row r="138" spans="1:10" ht="12" customHeight="1">
      <c r="A138" s="69" t="s">
        <v>119</v>
      </c>
      <c r="B138" s="69"/>
      <c r="C138" s="21" t="s">
        <v>265</v>
      </c>
      <c r="D138" s="22" t="s">
        <v>266</v>
      </c>
      <c r="E138" s="23">
        <v>0</v>
      </c>
      <c r="F138" s="23">
        <v>68000</v>
      </c>
      <c r="G138" s="23">
        <v>0</v>
      </c>
      <c r="H138" s="23">
        <v>0</v>
      </c>
      <c r="I138" s="23">
        <v>0</v>
      </c>
    </row>
    <row r="139" spans="1:10" ht="12" customHeight="1">
      <c r="A139" s="69" t="s">
        <v>119</v>
      </c>
      <c r="B139" s="69"/>
      <c r="C139" s="21" t="s">
        <v>212</v>
      </c>
      <c r="D139" s="22" t="s">
        <v>213</v>
      </c>
      <c r="E139" s="23">
        <v>0</v>
      </c>
      <c r="F139" s="23">
        <v>37000</v>
      </c>
      <c r="G139" s="23">
        <v>36006</v>
      </c>
      <c r="H139" s="23">
        <v>37000</v>
      </c>
      <c r="I139" s="23">
        <v>0</v>
      </c>
    </row>
    <row r="140" spans="1:10" ht="12" customHeight="1">
      <c r="A140" s="69" t="s">
        <v>119</v>
      </c>
      <c r="B140" s="69"/>
      <c r="C140" s="21" t="s">
        <v>193</v>
      </c>
      <c r="D140" s="22" t="s">
        <v>194</v>
      </c>
      <c r="E140" s="23">
        <v>0</v>
      </c>
      <c r="F140" s="23">
        <v>150000</v>
      </c>
      <c r="G140" s="23">
        <v>139422</v>
      </c>
      <c r="H140" s="23">
        <v>150000</v>
      </c>
      <c r="I140" s="23">
        <v>200000</v>
      </c>
      <c r="J140" s="40" t="s">
        <v>264</v>
      </c>
    </row>
    <row r="141" spans="1:10" ht="12" customHeight="1">
      <c r="A141" s="69" t="s">
        <v>119</v>
      </c>
      <c r="B141" s="69"/>
      <c r="C141" s="21" t="s">
        <v>195</v>
      </c>
      <c r="D141" s="22" t="s">
        <v>196</v>
      </c>
      <c r="E141" s="23">
        <v>17000</v>
      </c>
      <c r="F141" s="23">
        <v>0</v>
      </c>
      <c r="G141" s="23">
        <v>0</v>
      </c>
      <c r="H141" s="23">
        <v>0</v>
      </c>
      <c r="I141" s="23">
        <v>0</v>
      </c>
    </row>
    <row r="142" spans="1:10" ht="12" customHeight="1">
      <c r="A142" s="70" t="s">
        <v>119</v>
      </c>
      <c r="B142" s="70"/>
      <c r="C142" s="24" t="s">
        <v>99</v>
      </c>
      <c r="D142" s="25" t="s">
        <v>10</v>
      </c>
      <c r="E142" s="26">
        <f>SUM(E131:E141)</f>
        <v>485000</v>
      </c>
      <c r="F142" s="26">
        <f t="shared" ref="F142:I142" si="18">SUM(F131:F141)</f>
        <v>785000</v>
      </c>
      <c r="G142" s="26">
        <f t="shared" si="18"/>
        <v>273283.40999999997</v>
      </c>
      <c r="H142" s="26">
        <f t="shared" si="18"/>
        <v>717000</v>
      </c>
      <c r="I142" s="26">
        <f t="shared" si="18"/>
        <v>895000</v>
      </c>
    </row>
    <row r="143" spans="1:10" ht="12" customHeight="1">
      <c r="A143" s="69" t="s">
        <v>120</v>
      </c>
      <c r="B143" s="69"/>
      <c r="C143" s="21" t="s">
        <v>215</v>
      </c>
      <c r="D143" s="22" t="s">
        <v>216</v>
      </c>
      <c r="E143" s="23">
        <v>0</v>
      </c>
      <c r="F143" s="23">
        <v>5000</v>
      </c>
      <c r="G143" s="23">
        <v>4598</v>
      </c>
      <c r="H143" s="23">
        <v>5000</v>
      </c>
      <c r="I143" s="23">
        <v>10000</v>
      </c>
    </row>
    <row r="144" spans="1:10" ht="12" customHeight="1">
      <c r="A144" s="69" t="s">
        <v>120</v>
      </c>
      <c r="B144" s="69"/>
      <c r="C144" s="21" t="s">
        <v>183</v>
      </c>
      <c r="D144" s="22" t="s">
        <v>184</v>
      </c>
      <c r="E144" s="23">
        <v>6000</v>
      </c>
      <c r="F144" s="23">
        <v>6000</v>
      </c>
      <c r="G144" s="23">
        <v>1462</v>
      </c>
      <c r="H144" s="23">
        <v>6000</v>
      </c>
      <c r="I144" s="23">
        <v>10000</v>
      </c>
    </row>
    <row r="145" spans="1:9" ht="12" customHeight="1">
      <c r="A145" s="69" t="s">
        <v>120</v>
      </c>
      <c r="B145" s="69"/>
      <c r="C145" s="21" t="s">
        <v>206</v>
      </c>
      <c r="D145" s="22" t="s">
        <v>207</v>
      </c>
      <c r="E145" s="23">
        <v>70000</v>
      </c>
      <c r="F145" s="23">
        <v>149400</v>
      </c>
      <c r="G145" s="23">
        <v>149393</v>
      </c>
      <c r="H145" s="23">
        <v>149400</v>
      </c>
      <c r="I145" s="23">
        <v>160000</v>
      </c>
    </row>
    <row r="146" spans="1:9" ht="12" customHeight="1">
      <c r="A146" s="69" t="s">
        <v>120</v>
      </c>
      <c r="B146" s="69"/>
      <c r="C146" s="21" t="s">
        <v>217</v>
      </c>
      <c r="D146" s="22" t="s">
        <v>218</v>
      </c>
      <c r="E146" s="23">
        <v>741000</v>
      </c>
      <c r="F146" s="23">
        <v>794500</v>
      </c>
      <c r="G146" s="23">
        <v>776502.13</v>
      </c>
      <c r="H146" s="23">
        <v>794500</v>
      </c>
      <c r="I146" s="23">
        <v>850000</v>
      </c>
    </row>
    <row r="147" spans="1:9" ht="12" customHeight="1">
      <c r="A147" s="69" t="s">
        <v>120</v>
      </c>
      <c r="B147" s="69"/>
      <c r="C147" s="21" t="s">
        <v>185</v>
      </c>
      <c r="D147" s="22" t="s">
        <v>186</v>
      </c>
      <c r="E147" s="23">
        <v>216000</v>
      </c>
      <c r="F147" s="23">
        <v>138300</v>
      </c>
      <c r="G147" s="23">
        <v>26199.18</v>
      </c>
      <c r="H147" s="23">
        <v>138300</v>
      </c>
      <c r="I147" s="23">
        <v>186000</v>
      </c>
    </row>
    <row r="148" spans="1:9" ht="12" customHeight="1">
      <c r="A148" s="69" t="s">
        <v>120</v>
      </c>
      <c r="B148" s="69"/>
      <c r="C148" s="21" t="s">
        <v>189</v>
      </c>
      <c r="D148" s="22" t="s">
        <v>190</v>
      </c>
      <c r="E148" s="23">
        <v>24000</v>
      </c>
      <c r="F148" s="23">
        <v>19000</v>
      </c>
      <c r="G148" s="23">
        <v>3691</v>
      </c>
      <c r="H148" s="23">
        <v>19000</v>
      </c>
      <c r="I148" s="23">
        <v>400000</v>
      </c>
    </row>
    <row r="149" spans="1:9" ht="12" customHeight="1">
      <c r="A149" s="69" t="s">
        <v>120</v>
      </c>
      <c r="B149" s="69"/>
      <c r="C149" s="21" t="s">
        <v>191</v>
      </c>
      <c r="D149" s="22" t="s">
        <v>192</v>
      </c>
      <c r="E149" s="23">
        <v>48000</v>
      </c>
      <c r="F149" s="23">
        <v>190300</v>
      </c>
      <c r="G149" s="23">
        <v>190274.65</v>
      </c>
      <c r="H149" s="23">
        <v>190300</v>
      </c>
      <c r="I149" s="23">
        <v>200000</v>
      </c>
    </row>
    <row r="150" spans="1:9" ht="12" customHeight="1">
      <c r="A150" s="69" t="s">
        <v>120</v>
      </c>
      <c r="B150" s="69"/>
      <c r="C150" s="21" t="s">
        <v>267</v>
      </c>
      <c r="D150" s="22" t="s">
        <v>268</v>
      </c>
      <c r="E150" s="23">
        <v>0</v>
      </c>
      <c r="F150" s="23">
        <v>15000</v>
      </c>
      <c r="G150" s="23">
        <v>15000</v>
      </c>
      <c r="H150" s="23">
        <v>15000</v>
      </c>
      <c r="I150" s="23">
        <v>0</v>
      </c>
    </row>
    <row r="151" spans="1:9" ht="12" customHeight="1">
      <c r="A151" s="69" t="s">
        <v>120</v>
      </c>
      <c r="B151" s="69"/>
      <c r="C151" s="21" t="s">
        <v>221</v>
      </c>
      <c r="D151" s="22" t="s">
        <v>222</v>
      </c>
      <c r="E151" s="23">
        <v>0</v>
      </c>
      <c r="F151" s="23">
        <v>500</v>
      </c>
      <c r="G151" s="23">
        <v>200</v>
      </c>
      <c r="H151" s="23">
        <v>200</v>
      </c>
      <c r="I151" s="23">
        <v>0</v>
      </c>
    </row>
    <row r="152" spans="1:9" ht="12" customHeight="1">
      <c r="A152" s="69" t="s">
        <v>120</v>
      </c>
      <c r="B152" s="69"/>
      <c r="C152" s="21" t="s">
        <v>265</v>
      </c>
      <c r="D152" s="22" t="s">
        <v>266</v>
      </c>
      <c r="E152" s="23">
        <v>0</v>
      </c>
      <c r="F152" s="23">
        <v>298000</v>
      </c>
      <c r="G152" s="23">
        <v>0</v>
      </c>
      <c r="H152" s="23">
        <v>0</v>
      </c>
      <c r="I152" s="23">
        <v>0</v>
      </c>
    </row>
    <row r="153" spans="1:9" ht="12" customHeight="1">
      <c r="A153" s="69" t="s">
        <v>120</v>
      </c>
      <c r="B153" s="69"/>
      <c r="C153" s="21" t="s">
        <v>212</v>
      </c>
      <c r="D153" s="22" t="s">
        <v>213</v>
      </c>
      <c r="E153" s="23">
        <v>0</v>
      </c>
      <c r="F153" s="23">
        <v>210000</v>
      </c>
      <c r="G153" s="23">
        <v>119828.81</v>
      </c>
      <c r="H153" s="23">
        <v>170000</v>
      </c>
      <c r="I153" s="23">
        <v>0</v>
      </c>
    </row>
    <row r="154" spans="1:9" ht="12" customHeight="1">
      <c r="A154" s="69" t="s">
        <v>120</v>
      </c>
      <c r="B154" s="69"/>
      <c r="C154" s="21" t="s">
        <v>193</v>
      </c>
      <c r="D154" s="22" t="s">
        <v>194</v>
      </c>
      <c r="E154" s="23">
        <v>1695000</v>
      </c>
      <c r="F154" s="23">
        <v>1774000</v>
      </c>
      <c r="G154" s="23">
        <v>1773790.13</v>
      </c>
      <c r="H154" s="23">
        <v>1773790</v>
      </c>
      <c r="I154" s="23">
        <v>0</v>
      </c>
    </row>
    <row r="155" spans="1:9" ht="12" customHeight="1">
      <c r="A155" s="70" t="s">
        <v>120</v>
      </c>
      <c r="B155" s="70"/>
      <c r="C155" s="24" t="s">
        <v>99</v>
      </c>
      <c r="D155" s="25" t="s">
        <v>11</v>
      </c>
      <c r="E155" s="26">
        <f>SUM(E143:E154)</f>
        <v>2800000</v>
      </c>
      <c r="F155" s="26">
        <f t="shared" ref="F155:I155" si="19">SUM(F143:F154)</f>
        <v>3600000</v>
      </c>
      <c r="G155" s="26">
        <f t="shared" si="19"/>
        <v>3060938.9</v>
      </c>
      <c r="H155" s="26">
        <f t="shared" si="19"/>
        <v>3261490</v>
      </c>
      <c r="I155" s="26">
        <f t="shared" si="19"/>
        <v>1816000</v>
      </c>
    </row>
    <row r="156" spans="1:9" ht="12" customHeight="1">
      <c r="A156" s="69" t="s">
        <v>121</v>
      </c>
      <c r="B156" s="69"/>
      <c r="C156" s="21" t="s">
        <v>269</v>
      </c>
      <c r="D156" s="22" t="s">
        <v>270</v>
      </c>
      <c r="E156" s="23">
        <v>0</v>
      </c>
      <c r="F156" s="23">
        <v>29100</v>
      </c>
      <c r="G156" s="23">
        <v>29060.03</v>
      </c>
      <c r="H156" s="23">
        <v>29100</v>
      </c>
      <c r="I156" s="23">
        <v>0</v>
      </c>
    </row>
    <row r="157" spans="1:9" ht="12" customHeight="1">
      <c r="A157" s="69" t="s">
        <v>121</v>
      </c>
      <c r="B157" s="69"/>
      <c r="C157" s="21" t="s">
        <v>215</v>
      </c>
      <c r="D157" s="22" t="s">
        <v>216</v>
      </c>
      <c r="E157" s="23">
        <v>200000</v>
      </c>
      <c r="F157" s="23">
        <v>200000</v>
      </c>
      <c r="G157" s="23">
        <v>0</v>
      </c>
      <c r="H157" s="23">
        <v>0</v>
      </c>
      <c r="I157" s="23">
        <v>0</v>
      </c>
    </row>
    <row r="158" spans="1:9" ht="12" customHeight="1">
      <c r="A158" s="69" t="s">
        <v>121</v>
      </c>
      <c r="B158" s="69"/>
      <c r="C158" s="21" t="s">
        <v>183</v>
      </c>
      <c r="D158" s="22" t="s">
        <v>184</v>
      </c>
      <c r="E158" s="23">
        <v>70000</v>
      </c>
      <c r="F158" s="23">
        <v>40900</v>
      </c>
      <c r="G158" s="23">
        <v>0</v>
      </c>
      <c r="H158" s="23">
        <v>0</v>
      </c>
      <c r="I158" s="23">
        <v>70000</v>
      </c>
    </row>
    <row r="159" spans="1:9" ht="12" customHeight="1">
      <c r="A159" s="69" t="s">
        <v>121</v>
      </c>
      <c r="B159" s="69"/>
      <c r="C159" s="21" t="s">
        <v>185</v>
      </c>
      <c r="D159" s="22" t="s">
        <v>186</v>
      </c>
      <c r="E159" s="23">
        <v>1000000</v>
      </c>
      <c r="F159" s="23">
        <v>1000000</v>
      </c>
      <c r="G159" s="23">
        <v>744816.94</v>
      </c>
      <c r="H159" s="23">
        <v>900000</v>
      </c>
      <c r="I159" s="23">
        <v>1000000</v>
      </c>
    </row>
    <row r="160" spans="1:9" ht="12" customHeight="1">
      <c r="A160" s="69" t="s">
        <v>121</v>
      </c>
      <c r="B160" s="69"/>
      <c r="C160" s="21" t="s">
        <v>189</v>
      </c>
      <c r="D160" s="22" t="s">
        <v>190</v>
      </c>
      <c r="E160" s="23">
        <v>680000</v>
      </c>
      <c r="F160" s="23">
        <v>680000</v>
      </c>
      <c r="G160" s="23">
        <v>341568.39</v>
      </c>
      <c r="H160" s="23">
        <v>600000</v>
      </c>
      <c r="I160" s="23">
        <v>500000</v>
      </c>
    </row>
    <row r="161" spans="1:10" ht="12" customHeight="1">
      <c r="A161" s="69" t="s">
        <v>121</v>
      </c>
      <c r="B161" s="69"/>
      <c r="C161" s="21" t="s">
        <v>191</v>
      </c>
      <c r="D161" s="22" t="s">
        <v>192</v>
      </c>
      <c r="E161" s="23">
        <v>500000</v>
      </c>
      <c r="F161" s="23">
        <v>1300000</v>
      </c>
      <c r="G161" s="23">
        <v>1247809.6599999999</v>
      </c>
      <c r="H161" s="23">
        <v>1300000</v>
      </c>
      <c r="I161" s="23">
        <v>1300000</v>
      </c>
    </row>
    <row r="162" spans="1:10" ht="12" customHeight="1">
      <c r="A162" s="69" t="s">
        <v>121</v>
      </c>
      <c r="B162" s="69"/>
      <c r="C162" s="21" t="s">
        <v>193</v>
      </c>
      <c r="D162" s="22" t="s">
        <v>194</v>
      </c>
      <c r="E162" s="23">
        <v>550000</v>
      </c>
      <c r="F162" s="23">
        <v>550000</v>
      </c>
      <c r="G162" s="23">
        <v>376688.14</v>
      </c>
      <c r="H162" s="23">
        <v>550000</v>
      </c>
      <c r="I162" s="23">
        <v>2000000</v>
      </c>
    </row>
    <row r="163" spans="1:10" ht="12" customHeight="1">
      <c r="A163" s="70" t="s">
        <v>121</v>
      </c>
      <c r="B163" s="70"/>
      <c r="C163" s="24" t="s">
        <v>99</v>
      </c>
      <c r="D163" s="25" t="s">
        <v>12</v>
      </c>
      <c r="E163" s="26">
        <f>SUM(E156:E162)</f>
        <v>3000000</v>
      </c>
      <c r="F163" s="26">
        <f t="shared" ref="F163:I163" si="20">SUM(F156:F162)</f>
        <v>3800000</v>
      </c>
      <c r="G163" s="26">
        <f t="shared" si="20"/>
        <v>2739943.1599999997</v>
      </c>
      <c r="H163" s="26">
        <f t="shared" si="20"/>
        <v>3379100</v>
      </c>
      <c r="I163" s="26">
        <f t="shared" si="20"/>
        <v>4870000</v>
      </c>
    </row>
    <row r="164" spans="1:10" ht="12" customHeight="1">
      <c r="A164" s="69" t="s">
        <v>122</v>
      </c>
      <c r="B164" s="69"/>
      <c r="C164" s="21" t="s">
        <v>243</v>
      </c>
      <c r="D164" s="22" t="s">
        <v>244</v>
      </c>
      <c r="E164" s="23">
        <v>50000</v>
      </c>
      <c r="F164" s="23">
        <v>50000</v>
      </c>
      <c r="G164" s="23">
        <v>24000</v>
      </c>
      <c r="H164" s="23">
        <v>50000</v>
      </c>
      <c r="I164" s="23">
        <v>50000</v>
      </c>
    </row>
    <row r="165" spans="1:10" ht="12" customHeight="1">
      <c r="A165" s="69" t="s">
        <v>122</v>
      </c>
      <c r="B165" s="69"/>
      <c r="C165" s="21" t="s">
        <v>215</v>
      </c>
      <c r="D165" s="22" t="s">
        <v>216</v>
      </c>
      <c r="E165" s="23">
        <v>10000</v>
      </c>
      <c r="F165" s="23">
        <v>10000</v>
      </c>
      <c r="G165" s="23">
        <v>0</v>
      </c>
      <c r="H165" s="23">
        <v>0</v>
      </c>
      <c r="I165" s="23">
        <v>0</v>
      </c>
    </row>
    <row r="166" spans="1:10" ht="12" customHeight="1">
      <c r="A166" s="69" t="s">
        <v>122</v>
      </c>
      <c r="B166" s="69"/>
      <c r="C166" s="21" t="s">
        <v>183</v>
      </c>
      <c r="D166" s="22" t="s">
        <v>184</v>
      </c>
      <c r="E166" s="23">
        <v>20000</v>
      </c>
      <c r="F166" s="23">
        <v>20000</v>
      </c>
      <c r="G166" s="23">
        <v>3675.86</v>
      </c>
      <c r="H166" s="23">
        <v>8000</v>
      </c>
      <c r="I166" s="23">
        <v>20000</v>
      </c>
    </row>
    <row r="167" spans="1:10" ht="12" customHeight="1">
      <c r="A167" s="69" t="s">
        <v>122</v>
      </c>
      <c r="B167" s="69"/>
      <c r="C167" s="21" t="s">
        <v>206</v>
      </c>
      <c r="D167" s="22" t="s">
        <v>207</v>
      </c>
      <c r="E167" s="23">
        <v>2000</v>
      </c>
      <c r="F167" s="23">
        <v>2000</v>
      </c>
      <c r="G167" s="23">
        <v>0</v>
      </c>
      <c r="H167" s="23">
        <v>0</v>
      </c>
      <c r="I167" s="23">
        <v>0</v>
      </c>
    </row>
    <row r="168" spans="1:10" ht="12" customHeight="1">
      <c r="A168" s="69" t="s">
        <v>122</v>
      </c>
      <c r="B168" s="69"/>
      <c r="C168" s="21" t="s">
        <v>253</v>
      </c>
      <c r="D168" s="22" t="s">
        <v>254</v>
      </c>
      <c r="E168" s="23">
        <v>1000</v>
      </c>
      <c r="F168" s="23">
        <v>1000</v>
      </c>
      <c r="G168" s="23">
        <v>500</v>
      </c>
      <c r="H168" s="23">
        <v>1000</v>
      </c>
      <c r="I168" s="23">
        <v>0</v>
      </c>
    </row>
    <row r="169" spans="1:10" ht="12" customHeight="1">
      <c r="A169" s="69" t="s">
        <v>121</v>
      </c>
      <c r="B169" s="69"/>
      <c r="C169" s="21" t="s">
        <v>189</v>
      </c>
      <c r="D169" s="22" t="s">
        <v>190</v>
      </c>
      <c r="E169" s="23">
        <v>0</v>
      </c>
      <c r="F169" s="23">
        <v>0</v>
      </c>
      <c r="G169" s="23">
        <v>0</v>
      </c>
      <c r="H169" s="23">
        <v>0</v>
      </c>
      <c r="I169" s="23">
        <v>2000000</v>
      </c>
      <c r="J169" s="40" t="s">
        <v>271</v>
      </c>
    </row>
    <row r="170" spans="1:10" ht="12" customHeight="1">
      <c r="A170" s="69" t="s">
        <v>121</v>
      </c>
      <c r="B170" s="69"/>
      <c r="C170" s="21" t="s">
        <v>191</v>
      </c>
      <c r="D170" s="22" t="s">
        <v>192</v>
      </c>
      <c r="E170" s="23">
        <v>0</v>
      </c>
      <c r="F170" s="23">
        <v>0</v>
      </c>
      <c r="G170" s="23">
        <v>0</v>
      </c>
      <c r="H170" s="23">
        <v>0</v>
      </c>
      <c r="I170" s="23">
        <v>1700000</v>
      </c>
      <c r="J170" s="40" t="s">
        <v>272</v>
      </c>
    </row>
    <row r="171" spans="1:10" ht="12" customHeight="1">
      <c r="A171" s="69" t="s">
        <v>122</v>
      </c>
      <c r="B171" s="69"/>
      <c r="C171" s="21" t="s">
        <v>193</v>
      </c>
      <c r="D171" s="22" t="s">
        <v>194</v>
      </c>
      <c r="E171" s="23">
        <v>1017000</v>
      </c>
      <c r="F171" s="23">
        <v>1017000</v>
      </c>
      <c r="G171" s="23">
        <v>0</v>
      </c>
      <c r="H171" s="23">
        <v>300000</v>
      </c>
      <c r="I171" s="23">
        <v>2000000</v>
      </c>
      <c r="J171" s="40" t="s">
        <v>271</v>
      </c>
    </row>
    <row r="172" spans="1:10" ht="12" customHeight="1">
      <c r="A172" s="70" t="s">
        <v>122</v>
      </c>
      <c r="B172" s="70"/>
      <c r="C172" s="24" t="s">
        <v>99</v>
      </c>
      <c r="D172" s="25" t="s">
        <v>13</v>
      </c>
      <c r="E172" s="26">
        <f>SUM(E164:E171)</f>
        <v>1100000</v>
      </c>
      <c r="F172" s="26">
        <f t="shared" ref="F172:I172" si="21">SUM(F164:F171)</f>
        <v>1100000</v>
      </c>
      <c r="G172" s="26">
        <f t="shared" si="21"/>
        <v>28175.86</v>
      </c>
      <c r="H172" s="26">
        <f t="shared" si="21"/>
        <v>359000</v>
      </c>
      <c r="I172" s="26">
        <f t="shared" si="21"/>
        <v>5770000</v>
      </c>
    </row>
    <row r="173" spans="1:10" ht="12" customHeight="1">
      <c r="A173" s="69" t="s">
        <v>273</v>
      </c>
      <c r="B173" s="69"/>
      <c r="C173" s="21" t="s">
        <v>189</v>
      </c>
      <c r="D173" s="22" t="s">
        <v>190</v>
      </c>
      <c r="E173" s="23">
        <v>200000</v>
      </c>
      <c r="F173" s="23">
        <v>200000</v>
      </c>
      <c r="G173" s="23">
        <v>0</v>
      </c>
      <c r="H173" s="23">
        <v>0</v>
      </c>
      <c r="I173" s="23">
        <v>0</v>
      </c>
    </row>
    <row r="174" spans="1:10" ht="12" customHeight="1">
      <c r="A174" s="69" t="s">
        <v>273</v>
      </c>
      <c r="B174" s="69"/>
      <c r="C174" s="21" t="s">
        <v>274</v>
      </c>
      <c r="D174" s="22" t="s">
        <v>275</v>
      </c>
      <c r="E174" s="23">
        <v>320000</v>
      </c>
      <c r="F174" s="23">
        <v>320000</v>
      </c>
      <c r="G174" s="23">
        <v>129300</v>
      </c>
      <c r="H174" s="23">
        <v>320000</v>
      </c>
      <c r="I174" s="23">
        <v>320000</v>
      </c>
    </row>
    <row r="175" spans="1:10" ht="12" customHeight="1">
      <c r="A175" s="70" t="s">
        <v>273</v>
      </c>
      <c r="B175" s="70"/>
      <c r="C175" s="24" t="s">
        <v>99</v>
      </c>
      <c r="D175" s="25" t="s">
        <v>31</v>
      </c>
      <c r="E175" s="26">
        <f>SUM(E173:E174)</f>
        <v>520000</v>
      </c>
      <c r="F175" s="26">
        <f t="shared" ref="F175:I175" si="22">SUM(F173:F174)</f>
        <v>520000</v>
      </c>
      <c r="G175" s="26">
        <f t="shared" si="22"/>
        <v>129300</v>
      </c>
      <c r="H175" s="26">
        <f t="shared" si="22"/>
        <v>320000</v>
      </c>
      <c r="I175" s="26">
        <f t="shared" si="22"/>
        <v>320000</v>
      </c>
    </row>
    <row r="176" spans="1:10" ht="15.9" customHeight="1">
      <c r="A176" s="69" t="s">
        <v>126</v>
      </c>
      <c r="B176" s="69"/>
      <c r="C176" s="21" t="s">
        <v>232</v>
      </c>
      <c r="D176" s="22" t="s">
        <v>233</v>
      </c>
      <c r="E176" s="23">
        <v>2600000</v>
      </c>
      <c r="F176" s="23">
        <v>2540000</v>
      </c>
      <c r="G176" s="23">
        <v>1900302</v>
      </c>
      <c r="H176" s="23">
        <v>2540000</v>
      </c>
      <c r="I176" s="23">
        <v>3000000</v>
      </c>
    </row>
    <row r="177" spans="1:9" ht="12" customHeight="1">
      <c r="A177" s="69" t="s">
        <v>126</v>
      </c>
      <c r="B177" s="69"/>
      <c r="C177" s="21" t="s">
        <v>243</v>
      </c>
      <c r="D177" s="22" t="s">
        <v>244</v>
      </c>
      <c r="E177" s="23">
        <v>43000</v>
      </c>
      <c r="F177" s="23">
        <v>93000</v>
      </c>
      <c r="G177" s="23">
        <v>66218</v>
      </c>
      <c r="H177" s="23">
        <v>93000</v>
      </c>
      <c r="I177" s="23">
        <v>100000</v>
      </c>
    </row>
    <row r="178" spans="1:9" ht="15.9" customHeight="1">
      <c r="A178" s="69" t="s">
        <v>126</v>
      </c>
      <c r="B178" s="69"/>
      <c r="C178" s="21" t="s">
        <v>234</v>
      </c>
      <c r="D178" s="22" t="s">
        <v>235</v>
      </c>
      <c r="E178" s="23">
        <v>480000</v>
      </c>
      <c r="F178" s="23">
        <v>480000</v>
      </c>
      <c r="G178" s="23">
        <v>431889</v>
      </c>
      <c r="H178" s="23">
        <v>480000</v>
      </c>
      <c r="I178" s="23">
        <v>800000</v>
      </c>
    </row>
    <row r="179" spans="1:9" ht="12" customHeight="1">
      <c r="A179" s="69" t="s">
        <v>126</v>
      </c>
      <c r="B179" s="69"/>
      <c r="C179" s="21" t="s">
        <v>236</v>
      </c>
      <c r="D179" s="22" t="s">
        <v>237</v>
      </c>
      <c r="E179" s="23">
        <v>265000</v>
      </c>
      <c r="F179" s="23">
        <v>265000</v>
      </c>
      <c r="G179" s="23">
        <v>160833</v>
      </c>
      <c r="H179" s="23">
        <v>265000</v>
      </c>
      <c r="I179" s="23">
        <v>400000</v>
      </c>
    </row>
    <row r="180" spans="1:9" ht="12" customHeight="1">
      <c r="A180" s="69" t="s">
        <v>126</v>
      </c>
      <c r="B180" s="69"/>
      <c r="C180" s="21" t="s">
        <v>276</v>
      </c>
      <c r="D180" s="22" t="s">
        <v>277</v>
      </c>
      <c r="E180" s="23">
        <v>5000</v>
      </c>
      <c r="F180" s="23">
        <v>10000</v>
      </c>
      <c r="G180" s="23">
        <v>8482</v>
      </c>
      <c r="H180" s="23">
        <v>10000</v>
      </c>
      <c r="I180" s="23">
        <v>10000</v>
      </c>
    </row>
    <row r="181" spans="1:9" ht="12" customHeight="1">
      <c r="A181" s="69" t="s">
        <v>126</v>
      </c>
      <c r="B181" s="69"/>
      <c r="C181" s="21" t="s">
        <v>278</v>
      </c>
      <c r="D181" s="22" t="s">
        <v>279</v>
      </c>
      <c r="E181" s="23">
        <v>1000</v>
      </c>
      <c r="F181" s="23">
        <v>1000</v>
      </c>
      <c r="G181" s="23">
        <v>0</v>
      </c>
      <c r="H181" s="23">
        <v>0</v>
      </c>
      <c r="I181" s="23">
        <v>0</v>
      </c>
    </row>
    <row r="182" spans="1:9" ht="12" customHeight="1">
      <c r="A182" s="69" t="s">
        <v>126</v>
      </c>
      <c r="B182" s="69"/>
      <c r="C182" s="21" t="s">
        <v>280</v>
      </c>
      <c r="D182" s="22" t="s">
        <v>281</v>
      </c>
      <c r="E182" s="23">
        <v>10000</v>
      </c>
      <c r="F182" s="23">
        <v>5000</v>
      </c>
      <c r="G182" s="23">
        <v>0</v>
      </c>
      <c r="H182" s="23">
        <v>4000</v>
      </c>
      <c r="I182" s="23">
        <v>10000</v>
      </c>
    </row>
    <row r="183" spans="1:9" ht="12" customHeight="1">
      <c r="A183" s="69" t="s">
        <v>126</v>
      </c>
      <c r="B183" s="69"/>
      <c r="C183" s="21" t="s">
        <v>215</v>
      </c>
      <c r="D183" s="22" t="s">
        <v>216</v>
      </c>
      <c r="E183" s="23">
        <v>3000</v>
      </c>
      <c r="F183" s="23">
        <v>50000</v>
      </c>
      <c r="G183" s="23">
        <v>48109</v>
      </c>
      <c r="H183" s="23">
        <v>50000</v>
      </c>
      <c r="I183" s="23">
        <v>0</v>
      </c>
    </row>
    <row r="184" spans="1:9" ht="12" customHeight="1">
      <c r="A184" s="69" t="s">
        <v>126</v>
      </c>
      <c r="B184" s="69"/>
      <c r="C184" s="21" t="s">
        <v>183</v>
      </c>
      <c r="D184" s="22" t="s">
        <v>184</v>
      </c>
      <c r="E184" s="23">
        <v>17000</v>
      </c>
      <c r="F184" s="23">
        <v>20000</v>
      </c>
      <c r="G184" s="23">
        <v>18306.02</v>
      </c>
      <c r="H184" s="23">
        <v>20000</v>
      </c>
      <c r="I184" s="23">
        <v>50000</v>
      </c>
    </row>
    <row r="185" spans="1:9" ht="12" customHeight="1">
      <c r="A185" s="69" t="s">
        <v>126</v>
      </c>
      <c r="B185" s="69"/>
      <c r="C185" s="21" t="s">
        <v>206</v>
      </c>
      <c r="D185" s="22" t="s">
        <v>207</v>
      </c>
      <c r="E185" s="23">
        <v>3000</v>
      </c>
      <c r="F185" s="23">
        <v>3000</v>
      </c>
      <c r="G185" s="23">
        <v>385</v>
      </c>
      <c r="H185" s="23">
        <v>2000</v>
      </c>
      <c r="I185" s="23">
        <v>0</v>
      </c>
    </row>
    <row r="186" spans="1:9" ht="12" customHeight="1">
      <c r="A186" s="69" t="s">
        <v>126</v>
      </c>
      <c r="B186" s="69"/>
      <c r="C186" s="21" t="s">
        <v>185</v>
      </c>
      <c r="D186" s="22" t="s">
        <v>186</v>
      </c>
      <c r="E186" s="23">
        <v>40000</v>
      </c>
      <c r="F186" s="23">
        <v>40000</v>
      </c>
      <c r="G186" s="23">
        <v>21645.24</v>
      </c>
      <c r="H186" s="23">
        <v>40000</v>
      </c>
      <c r="I186" s="23">
        <v>96000</v>
      </c>
    </row>
    <row r="187" spans="1:9" ht="12" customHeight="1">
      <c r="A187" s="69" t="s">
        <v>126</v>
      </c>
      <c r="B187" s="69"/>
      <c r="C187" s="21" t="s">
        <v>187</v>
      </c>
      <c r="D187" s="22" t="s">
        <v>188</v>
      </c>
      <c r="E187" s="23">
        <v>195000</v>
      </c>
      <c r="F187" s="23">
        <v>195000</v>
      </c>
      <c r="G187" s="23">
        <v>106995.47</v>
      </c>
      <c r="H187" s="23">
        <v>130000</v>
      </c>
      <c r="I187" s="23">
        <v>195000</v>
      </c>
    </row>
    <row r="188" spans="1:9" ht="12" customHeight="1">
      <c r="A188" s="69" t="s">
        <v>126</v>
      </c>
      <c r="B188" s="69"/>
      <c r="C188" s="21" t="s">
        <v>253</v>
      </c>
      <c r="D188" s="22" t="s">
        <v>254</v>
      </c>
      <c r="E188" s="23">
        <v>30000</v>
      </c>
      <c r="F188" s="23">
        <v>38300</v>
      </c>
      <c r="G188" s="23">
        <v>38210</v>
      </c>
      <c r="H188" s="23">
        <v>38300</v>
      </c>
      <c r="I188" s="23">
        <v>48000</v>
      </c>
    </row>
    <row r="189" spans="1:9" ht="12" customHeight="1">
      <c r="A189" s="69" t="s">
        <v>126</v>
      </c>
      <c r="B189" s="69"/>
      <c r="C189" s="21" t="s">
        <v>208</v>
      </c>
      <c r="D189" s="22" t="s">
        <v>209</v>
      </c>
      <c r="E189" s="23">
        <v>3000</v>
      </c>
      <c r="F189" s="23">
        <v>3000</v>
      </c>
      <c r="G189" s="23">
        <v>0</v>
      </c>
      <c r="H189" s="23">
        <v>0</v>
      </c>
      <c r="I189" s="23">
        <v>0</v>
      </c>
    </row>
    <row r="190" spans="1:9" ht="12" customHeight="1">
      <c r="A190" s="69" t="s">
        <v>126</v>
      </c>
      <c r="B190" s="69"/>
      <c r="C190" s="21" t="s">
        <v>189</v>
      </c>
      <c r="D190" s="22" t="s">
        <v>190</v>
      </c>
      <c r="E190" s="23">
        <v>358000</v>
      </c>
      <c r="F190" s="23">
        <v>304700</v>
      </c>
      <c r="G190" s="23">
        <v>235851</v>
      </c>
      <c r="H190" s="23">
        <v>300000</v>
      </c>
      <c r="I190" s="23">
        <v>470000</v>
      </c>
    </row>
    <row r="191" spans="1:9" ht="12" customHeight="1">
      <c r="A191" s="69" t="s">
        <v>126</v>
      </c>
      <c r="B191" s="69"/>
      <c r="C191" s="21" t="s">
        <v>191</v>
      </c>
      <c r="D191" s="22" t="s">
        <v>192</v>
      </c>
      <c r="E191" s="23">
        <v>1000</v>
      </c>
      <c r="F191" s="23">
        <v>70000</v>
      </c>
      <c r="G191" s="23">
        <v>56301.88</v>
      </c>
      <c r="H191" s="23">
        <v>70000</v>
      </c>
      <c r="I191" s="23">
        <v>70000</v>
      </c>
    </row>
    <row r="192" spans="1:9" ht="12" customHeight="1">
      <c r="A192" s="69" t="s">
        <v>126</v>
      </c>
      <c r="B192" s="69"/>
      <c r="C192" s="21" t="s">
        <v>282</v>
      </c>
      <c r="D192" s="22" t="s">
        <v>283</v>
      </c>
      <c r="E192" s="23">
        <v>0</v>
      </c>
      <c r="F192" s="23">
        <v>20000</v>
      </c>
      <c r="G192" s="23">
        <v>16940</v>
      </c>
      <c r="H192" s="23">
        <v>16940</v>
      </c>
      <c r="I192" s="23">
        <v>0</v>
      </c>
    </row>
    <row r="193" spans="1:9" ht="12" customHeight="1">
      <c r="A193" s="69" t="s">
        <v>126</v>
      </c>
      <c r="B193" s="69"/>
      <c r="C193" s="21" t="s">
        <v>257</v>
      </c>
      <c r="D193" s="22" t="s">
        <v>258</v>
      </c>
      <c r="E193" s="23">
        <v>0</v>
      </c>
      <c r="F193" s="23">
        <v>29000</v>
      </c>
      <c r="G193" s="23">
        <v>10000</v>
      </c>
      <c r="H193" s="23">
        <v>15000</v>
      </c>
      <c r="I193" s="23">
        <v>0</v>
      </c>
    </row>
    <row r="194" spans="1:9" ht="12" customHeight="1">
      <c r="A194" s="69" t="s">
        <v>126</v>
      </c>
      <c r="B194" s="69"/>
      <c r="C194" s="21" t="s">
        <v>284</v>
      </c>
      <c r="D194" s="22" t="s">
        <v>285</v>
      </c>
      <c r="E194" s="23">
        <v>3000</v>
      </c>
      <c r="F194" s="23">
        <v>3000</v>
      </c>
      <c r="G194" s="23">
        <v>0</v>
      </c>
      <c r="H194" s="23">
        <v>0</v>
      </c>
      <c r="I194" s="23">
        <v>0</v>
      </c>
    </row>
    <row r="195" spans="1:9" ht="12" customHeight="1">
      <c r="A195" s="69" t="s">
        <v>126</v>
      </c>
      <c r="B195" s="69"/>
      <c r="C195" s="21" t="s">
        <v>286</v>
      </c>
      <c r="D195" s="22" t="s">
        <v>287</v>
      </c>
      <c r="E195" s="23">
        <v>0</v>
      </c>
      <c r="F195" s="23">
        <v>5000</v>
      </c>
      <c r="G195" s="23">
        <v>5000</v>
      </c>
      <c r="H195" s="23">
        <v>5000</v>
      </c>
      <c r="I195" s="23">
        <v>0</v>
      </c>
    </row>
    <row r="196" spans="1:9" ht="12" customHeight="1">
      <c r="A196" s="69" t="s">
        <v>126</v>
      </c>
      <c r="B196" s="69"/>
      <c r="C196" s="21" t="s">
        <v>288</v>
      </c>
      <c r="D196" s="22" t="s">
        <v>289</v>
      </c>
      <c r="E196" s="23">
        <v>9000</v>
      </c>
      <c r="F196" s="23">
        <v>9000</v>
      </c>
      <c r="G196" s="23">
        <v>0</v>
      </c>
      <c r="H196" s="23">
        <v>9000</v>
      </c>
      <c r="I196" s="23">
        <v>0</v>
      </c>
    </row>
    <row r="197" spans="1:9" ht="12" customHeight="1">
      <c r="A197" s="69" t="s">
        <v>126</v>
      </c>
      <c r="B197" s="69"/>
      <c r="C197" s="21" t="s">
        <v>290</v>
      </c>
      <c r="D197" s="22" t="s">
        <v>291</v>
      </c>
      <c r="E197" s="23">
        <v>1000</v>
      </c>
      <c r="F197" s="23">
        <v>8000</v>
      </c>
      <c r="G197" s="23">
        <v>6285</v>
      </c>
      <c r="H197" s="23">
        <v>8000</v>
      </c>
      <c r="I197" s="23">
        <v>0</v>
      </c>
    </row>
    <row r="198" spans="1:9" ht="12" customHeight="1">
      <c r="A198" s="69" t="s">
        <v>126</v>
      </c>
      <c r="B198" s="69"/>
      <c r="C198" s="21" t="s">
        <v>292</v>
      </c>
      <c r="D198" s="22" t="s">
        <v>293</v>
      </c>
      <c r="E198" s="23">
        <v>0</v>
      </c>
      <c r="F198" s="23">
        <v>60000</v>
      </c>
      <c r="G198" s="23">
        <v>17556</v>
      </c>
      <c r="H198" s="23">
        <v>35000</v>
      </c>
      <c r="I198" s="23">
        <v>0</v>
      </c>
    </row>
    <row r="199" spans="1:9" ht="12" customHeight="1">
      <c r="A199" s="69" t="s">
        <v>126</v>
      </c>
      <c r="B199" s="69"/>
      <c r="C199" s="21" t="s">
        <v>193</v>
      </c>
      <c r="D199" s="22" t="s">
        <v>194</v>
      </c>
      <c r="E199" s="23">
        <v>0</v>
      </c>
      <c r="F199" s="23">
        <v>1000</v>
      </c>
      <c r="G199" s="23">
        <v>1000</v>
      </c>
      <c r="H199" s="23">
        <v>1000</v>
      </c>
      <c r="I199" s="23">
        <v>0</v>
      </c>
    </row>
    <row r="200" spans="1:9" ht="12" customHeight="1">
      <c r="A200" s="69" t="s">
        <v>126</v>
      </c>
      <c r="B200" s="69"/>
      <c r="C200" s="21" t="s">
        <v>195</v>
      </c>
      <c r="D200" s="22" t="s">
        <v>196</v>
      </c>
      <c r="E200" s="23">
        <v>3500000</v>
      </c>
      <c r="F200" s="23">
        <v>164000</v>
      </c>
      <c r="G200" s="23">
        <v>0</v>
      </c>
      <c r="H200" s="23">
        <v>0</v>
      </c>
      <c r="I200" s="23">
        <v>0</v>
      </c>
    </row>
    <row r="201" spans="1:9" ht="12" customHeight="1">
      <c r="A201" s="69" t="s">
        <v>126</v>
      </c>
      <c r="B201" s="69"/>
      <c r="C201" s="21" t="s">
        <v>294</v>
      </c>
      <c r="D201" s="22" t="s">
        <v>295</v>
      </c>
      <c r="E201" s="23">
        <v>0</v>
      </c>
      <c r="F201" s="23">
        <v>3150000</v>
      </c>
      <c r="G201" s="23">
        <v>3129304.53</v>
      </c>
      <c r="H201" s="23">
        <v>3129305</v>
      </c>
      <c r="I201" s="23">
        <v>0</v>
      </c>
    </row>
    <row r="202" spans="1:9" ht="12" customHeight="1">
      <c r="A202" s="69" t="s">
        <v>126</v>
      </c>
      <c r="B202" s="69"/>
      <c r="C202" s="21" t="s">
        <v>296</v>
      </c>
      <c r="D202" s="22" t="s">
        <v>297</v>
      </c>
      <c r="E202" s="23">
        <v>3133000</v>
      </c>
      <c r="F202" s="23">
        <v>3133000</v>
      </c>
      <c r="G202" s="23">
        <v>901000</v>
      </c>
      <c r="H202" s="23">
        <v>901000</v>
      </c>
      <c r="I202" s="23">
        <v>500000</v>
      </c>
    </row>
    <row r="203" spans="1:9" ht="12" customHeight="1">
      <c r="A203" s="70" t="s">
        <v>126</v>
      </c>
      <c r="B203" s="70"/>
      <c r="C203" s="24" t="s">
        <v>99</v>
      </c>
      <c r="D203" s="25" t="s">
        <v>15</v>
      </c>
      <c r="E203" s="26">
        <f>SUM(E176:E202)</f>
        <v>10700000</v>
      </c>
      <c r="F203" s="26">
        <f t="shared" ref="F203:I203" si="23">SUM(F176:F202)</f>
        <v>10700000</v>
      </c>
      <c r="G203" s="26">
        <f t="shared" si="23"/>
        <v>7180613.1400000006</v>
      </c>
      <c r="H203" s="26">
        <f t="shared" si="23"/>
        <v>8162545</v>
      </c>
      <c r="I203" s="26">
        <f t="shared" si="23"/>
        <v>5749000</v>
      </c>
    </row>
    <row r="204" spans="1:9" ht="12" customHeight="1">
      <c r="A204" s="69" t="s">
        <v>298</v>
      </c>
      <c r="B204" s="69"/>
      <c r="C204" s="21" t="s">
        <v>189</v>
      </c>
      <c r="D204" s="22" t="s">
        <v>190</v>
      </c>
      <c r="E204" s="23">
        <v>60000</v>
      </c>
      <c r="F204" s="23">
        <v>60000</v>
      </c>
      <c r="G204" s="23">
        <v>41489.089999999997</v>
      </c>
      <c r="H204" s="23">
        <v>60000</v>
      </c>
      <c r="I204" s="23">
        <v>60000</v>
      </c>
    </row>
    <row r="205" spans="1:9" ht="12" customHeight="1">
      <c r="A205" s="70" t="s">
        <v>298</v>
      </c>
      <c r="B205" s="70"/>
      <c r="C205" s="24" t="s">
        <v>99</v>
      </c>
      <c r="D205" s="25" t="s">
        <v>32</v>
      </c>
      <c r="E205" s="26">
        <f>SUM(E204)</f>
        <v>60000</v>
      </c>
      <c r="F205" s="26">
        <f t="shared" ref="F205:I205" si="24">SUM(F204)</f>
        <v>60000</v>
      </c>
      <c r="G205" s="26">
        <f t="shared" si="24"/>
        <v>41489.089999999997</v>
      </c>
      <c r="H205" s="26">
        <f t="shared" si="24"/>
        <v>60000</v>
      </c>
      <c r="I205" s="26">
        <f t="shared" si="24"/>
        <v>60000</v>
      </c>
    </row>
    <row r="206" spans="1:9" ht="12" customHeight="1">
      <c r="A206" s="69" t="s">
        <v>299</v>
      </c>
      <c r="B206" s="69"/>
      <c r="C206" s="21" t="s">
        <v>183</v>
      </c>
      <c r="D206" s="22" t="s">
        <v>184</v>
      </c>
      <c r="E206" s="23">
        <v>80000</v>
      </c>
      <c r="F206" s="23">
        <v>80000</v>
      </c>
      <c r="G206" s="23">
        <v>69640.36</v>
      </c>
      <c r="H206" s="23">
        <v>80000</v>
      </c>
      <c r="I206" s="23">
        <v>0</v>
      </c>
    </row>
    <row r="207" spans="1:9" ht="12" customHeight="1">
      <c r="A207" s="69" t="s">
        <v>299</v>
      </c>
      <c r="B207" s="69"/>
      <c r="C207" s="21" t="s">
        <v>187</v>
      </c>
      <c r="D207" s="22" t="s">
        <v>188</v>
      </c>
      <c r="E207" s="23">
        <v>10000</v>
      </c>
      <c r="F207" s="23">
        <v>10000</v>
      </c>
      <c r="G207" s="23">
        <v>0</v>
      </c>
      <c r="H207" s="23">
        <v>10000</v>
      </c>
      <c r="I207" s="23">
        <v>0</v>
      </c>
    </row>
    <row r="208" spans="1:9" ht="12" customHeight="1">
      <c r="A208" s="69" t="s">
        <v>299</v>
      </c>
      <c r="B208" s="69"/>
      <c r="C208" s="21" t="s">
        <v>253</v>
      </c>
      <c r="D208" s="22" t="s">
        <v>254</v>
      </c>
      <c r="E208" s="23">
        <v>190000</v>
      </c>
      <c r="F208" s="23">
        <v>190000</v>
      </c>
      <c r="G208" s="23">
        <v>77400</v>
      </c>
      <c r="H208" s="23">
        <v>150000</v>
      </c>
      <c r="I208" s="23">
        <v>0</v>
      </c>
    </row>
    <row r="209" spans="1:10" ht="12" customHeight="1">
      <c r="A209" s="69" t="s">
        <v>299</v>
      </c>
      <c r="B209" s="69"/>
      <c r="C209" s="21" t="s">
        <v>189</v>
      </c>
      <c r="D209" s="22" t="s">
        <v>190</v>
      </c>
      <c r="E209" s="23">
        <v>4520000</v>
      </c>
      <c r="F209" s="23">
        <v>4520000</v>
      </c>
      <c r="G209" s="23">
        <v>4509165.59</v>
      </c>
      <c r="H209" s="23">
        <v>4520000</v>
      </c>
      <c r="I209" s="23">
        <v>5200000</v>
      </c>
      <c r="J209" s="40" t="s">
        <v>300</v>
      </c>
    </row>
    <row r="210" spans="1:10" ht="12" customHeight="1">
      <c r="A210" s="70" t="s">
        <v>299</v>
      </c>
      <c r="B210" s="70"/>
      <c r="C210" s="24" t="s">
        <v>99</v>
      </c>
      <c r="D210" s="25" t="s">
        <v>33</v>
      </c>
      <c r="E210" s="26">
        <f>SUM(E206:E209)</f>
        <v>4800000</v>
      </c>
      <c r="F210" s="26">
        <f t="shared" ref="F210:I210" si="25">SUM(F206:F209)</f>
        <v>4800000</v>
      </c>
      <c r="G210" s="26">
        <f t="shared" si="25"/>
        <v>4656205.95</v>
      </c>
      <c r="H210" s="26">
        <f t="shared" si="25"/>
        <v>4760000</v>
      </c>
      <c r="I210" s="26">
        <f t="shared" si="25"/>
        <v>5200000</v>
      </c>
    </row>
    <row r="211" spans="1:10" ht="12" customHeight="1">
      <c r="A211" s="69" t="s">
        <v>301</v>
      </c>
      <c r="B211" s="69"/>
      <c r="C211" s="21" t="s">
        <v>302</v>
      </c>
      <c r="D211" s="22" t="s">
        <v>303</v>
      </c>
      <c r="E211" s="23">
        <v>5000</v>
      </c>
      <c r="F211" s="23">
        <v>5000</v>
      </c>
      <c r="G211" s="23">
        <v>0</v>
      </c>
      <c r="H211" s="23">
        <v>0</v>
      </c>
      <c r="I211" s="23">
        <v>0</v>
      </c>
    </row>
    <row r="212" spans="1:10" ht="12" customHeight="1">
      <c r="A212" s="69" t="s">
        <v>301</v>
      </c>
      <c r="B212" s="69"/>
      <c r="C212" s="21" t="s">
        <v>189</v>
      </c>
      <c r="D212" s="22" t="s">
        <v>190</v>
      </c>
      <c r="E212" s="23">
        <v>3595000</v>
      </c>
      <c r="F212" s="23">
        <v>3595000</v>
      </c>
      <c r="G212" s="23">
        <v>3537632.52</v>
      </c>
      <c r="H212" s="23">
        <v>3595000</v>
      </c>
      <c r="I212" s="23">
        <v>4000000</v>
      </c>
      <c r="J212" s="40" t="s">
        <v>304</v>
      </c>
    </row>
    <row r="213" spans="1:10" ht="15.9" customHeight="1">
      <c r="A213" s="70" t="s">
        <v>301</v>
      </c>
      <c r="B213" s="70"/>
      <c r="C213" s="24" t="s">
        <v>99</v>
      </c>
      <c r="D213" s="25" t="s">
        <v>34</v>
      </c>
      <c r="E213" s="26">
        <f>SUM(E211:E212)</f>
        <v>3600000</v>
      </c>
      <c r="F213" s="26">
        <f t="shared" ref="F213:I213" si="26">SUM(F211:F212)</f>
        <v>3600000</v>
      </c>
      <c r="G213" s="26">
        <f t="shared" si="26"/>
        <v>3537632.52</v>
      </c>
      <c r="H213" s="26">
        <f t="shared" si="26"/>
        <v>3595000</v>
      </c>
      <c r="I213" s="26">
        <f t="shared" si="26"/>
        <v>4000000</v>
      </c>
    </row>
    <row r="214" spans="1:10" ht="12" customHeight="1">
      <c r="A214" s="69" t="s">
        <v>132</v>
      </c>
      <c r="B214" s="69"/>
      <c r="C214" s="21" t="s">
        <v>183</v>
      </c>
      <c r="D214" s="22" t="s">
        <v>184</v>
      </c>
      <c r="E214" s="23">
        <v>5000</v>
      </c>
      <c r="F214" s="23">
        <v>5000</v>
      </c>
      <c r="G214" s="23">
        <v>0</v>
      </c>
      <c r="H214" s="23">
        <v>0</v>
      </c>
      <c r="I214" s="23">
        <v>0</v>
      </c>
    </row>
    <row r="215" spans="1:10" ht="12" customHeight="1">
      <c r="A215" s="21" t="s">
        <v>132</v>
      </c>
      <c r="B215" s="21">
        <v>3725</v>
      </c>
      <c r="C215" s="21" t="s">
        <v>253</v>
      </c>
      <c r="D215" s="22" t="s">
        <v>254</v>
      </c>
      <c r="E215" s="23">
        <v>0</v>
      </c>
      <c r="F215" s="23">
        <v>48000</v>
      </c>
      <c r="G215" s="23">
        <v>23716</v>
      </c>
      <c r="H215" s="23">
        <v>30000</v>
      </c>
      <c r="I215" s="23">
        <v>0</v>
      </c>
    </row>
    <row r="216" spans="1:10" ht="12" customHeight="1">
      <c r="A216" s="69" t="s">
        <v>132</v>
      </c>
      <c r="B216" s="69"/>
      <c r="C216" s="21" t="s">
        <v>189</v>
      </c>
      <c r="D216" s="22" t="s">
        <v>190</v>
      </c>
      <c r="E216" s="23">
        <v>3495000</v>
      </c>
      <c r="F216" s="23">
        <v>3447000</v>
      </c>
      <c r="G216" s="23">
        <v>900297.5</v>
      </c>
      <c r="H216" s="23">
        <v>1500000</v>
      </c>
      <c r="I216" s="23">
        <v>2000000</v>
      </c>
      <c r="J216" s="40" t="s">
        <v>305</v>
      </c>
    </row>
    <row r="217" spans="1:10" ht="12" customHeight="1">
      <c r="A217" s="70" t="s">
        <v>132</v>
      </c>
      <c r="B217" s="70"/>
      <c r="C217" s="24" t="s">
        <v>99</v>
      </c>
      <c r="D217" s="25" t="s">
        <v>16</v>
      </c>
      <c r="E217" s="26">
        <f>SUM(E214:E216)</f>
        <v>3500000</v>
      </c>
      <c r="F217" s="26">
        <f t="shared" ref="F217:I217" si="27">SUM(F214:F216)</f>
        <v>3500000</v>
      </c>
      <c r="G217" s="26">
        <f t="shared" si="27"/>
        <v>924013.5</v>
      </c>
      <c r="H217" s="26">
        <f t="shared" si="27"/>
        <v>1530000</v>
      </c>
      <c r="I217" s="26">
        <f t="shared" si="27"/>
        <v>2000000</v>
      </c>
    </row>
    <row r="218" spans="1:10" ht="12" customHeight="1">
      <c r="A218" s="69" t="s">
        <v>133</v>
      </c>
      <c r="B218" s="69"/>
      <c r="C218" s="21" t="s">
        <v>189</v>
      </c>
      <c r="D218" s="22" t="s">
        <v>190</v>
      </c>
      <c r="E218" s="23">
        <v>1000000</v>
      </c>
      <c r="F218" s="23">
        <v>1000000</v>
      </c>
      <c r="G218" s="23">
        <v>672922.81</v>
      </c>
      <c r="H218" s="23">
        <v>850000</v>
      </c>
      <c r="I218" s="23">
        <v>1200000</v>
      </c>
      <c r="J218" s="40" t="s">
        <v>306</v>
      </c>
    </row>
    <row r="219" spans="1:10" ht="12" customHeight="1">
      <c r="A219" s="70" t="s">
        <v>133</v>
      </c>
      <c r="B219" s="70"/>
      <c r="C219" s="24" t="s">
        <v>99</v>
      </c>
      <c r="D219" s="25" t="s">
        <v>17</v>
      </c>
      <c r="E219" s="26">
        <f>SUM(E218)</f>
        <v>1000000</v>
      </c>
      <c r="F219" s="26">
        <f t="shared" ref="F219:I219" si="28">SUM(F218)</f>
        <v>1000000</v>
      </c>
      <c r="G219" s="26">
        <f t="shared" si="28"/>
        <v>672922.81</v>
      </c>
      <c r="H219" s="26">
        <f t="shared" si="28"/>
        <v>850000</v>
      </c>
      <c r="I219" s="26">
        <f t="shared" si="28"/>
        <v>1200000</v>
      </c>
    </row>
    <row r="220" spans="1:10" ht="12" customHeight="1">
      <c r="A220" s="21" t="s">
        <v>132</v>
      </c>
      <c r="B220" s="21">
        <v>3729</v>
      </c>
      <c r="C220" s="21" t="s">
        <v>253</v>
      </c>
      <c r="D220" s="22" t="s">
        <v>254</v>
      </c>
      <c r="E220" s="23">
        <v>0</v>
      </c>
      <c r="F220" s="23">
        <v>0</v>
      </c>
      <c r="G220" s="23">
        <v>0</v>
      </c>
      <c r="H220" s="23">
        <v>0</v>
      </c>
      <c r="I220" s="23">
        <v>104000</v>
      </c>
    </row>
    <row r="221" spans="1:10" ht="12" customHeight="1">
      <c r="A221" s="69">
        <v>3729</v>
      </c>
      <c r="B221" s="69"/>
      <c r="C221" s="21" t="s">
        <v>189</v>
      </c>
      <c r="D221" s="22" t="s">
        <v>190</v>
      </c>
      <c r="E221" s="23">
        <v>0</v>
      </c>
      <c r="F221" s="23">
        <v>0</v>
      </c>
      <c r="G221" s="23">
        <v>0</v>
      </c>
      <c r="H221" s="23">
        <v>0</v>
      </c>
      <c r="I221" s="23">
        <v>300000</v>
      </c>
      <c r="J221" s="40" t="s">
        <v>307</v>
      </c>
    </row>
    <row r="222" spans="1:10" ht="12" customHeight="1">
      <c r="A222" s="70">
        <v>3729</v>
      </c>
      <c r="B222" s="70"/>
      <c r="C222" s="24" t="s">
        <v>99</v>
      </c>
      <c r="D222" s="25" t="s">
        <v>135</v>
      </c>
      <c r="E222" s="26">
        <f>SUM(E220:E221)</f>
        <v>0</v>
      </c>
      <c r="F222" s="26">
        <f t="shared" ref="F222:I222" si="29">SUM(F220:F221)</f>
        <v>0</v>
      </c>
      <c r="G222" s="26">
        <f t="shared" si="29"/>
        <v>0</v>
      </c>
      <c r="H222" s="26">
        <f t="shared" si="29"/>
        <v>0</v>
      </c>
      <c r="I222" s="26">
        <f t="shared" si="29"/>
        <v>404000</v>
      </c>
    </row>
    <row r="223" spans="1:10" ht="12" customHeight="1">
      <c r="A223" s="69" t="s">
        <v>308</v>
      </c>
      <c r="B223" s="69"/>
      <c r="C223" s="21" t="s">
        <v>243</v>
      </c>
      <c r="D223" s="22" t="s">
        <v>244</v>
      </c>
      <c r="E223" s="23">
        <v>120000</v>
      </c>
      <c r="F223" s="23">
        <v>120000</v>
      </c>
      <c r="G223" s="23">
        <v>58080</v>
      </c>
      <c r="H223" s="23">
        <v>90000</v>
      </c>
      <c r="I223" s="23">
        <v>150000</v>
      </c>
    </row>
    <row r="224" spans="1:10" ht="12" customHeight="1">
      <c r="A224" s="69" t="s">
        <v>308</v>
      </c>
      <c r="B224" s="69"/>
      <c r="C224" s="21" t="s">
        <v>215</v>
      </c>
      <c r="D224" s="22" t="s">
        <v>216</v>
      </c>
      <c r="E224" s="23">
        <v>120000</v>
      </c>
      <c r="F224" s="23">
        <v>119000</v>
      </c>
      <c r="G224" s="23">
        <v>0</v>
      </c>
      <c r="H224" s="23">
        <v>20000</v>
      </c>
      <c r="I224" s="23">
        <v>60000</v>
      </c>
    </row>
    <row r="225" spans="1:10" ht="12" customHeight="1">
      <c r="A225" s="69" t="s">
        <v>308</v>
      </c>
      <c r="B225" s="69"/>
      <c r="C225" s="21" t="s">
        <v>183</v>
      </c>
      <c r="D225" s="22" t="s">
        <v>184</v>
      </c>
      <c r="E225" s="23">
        <v>115000</v>
      </c>
      <c r="F225" s="23">
        <v>126400</v>
      </c>
      <c r="G225" s="23">
        <v>126394.93</v>
      </c>
      <c r="H225" s="23">
        <v>126400</v>
      </c>
      <c r="I225" s="23">
        <v>130000</v>
      </c>
    </row>
    <row r="226" spans="1:10" ht="12" customHeight="1">
      <c r="A226" s="69" t="s">
        <v>308</v>
      </c>
      <c r="B226" s="69"/>
      <c r="C226" s="21" t="s">
        <v>187</v>
      </c>
      <c r="D226" s="22" t="s">
        <v>188</v>
      </c>
      <c r="E226" s="23">
        <v>40000</v>
      </c>
      <c r="F226" s="23">
        <v>40000</v>
      </c>
      <c r="G226" s="23">
        <v>18437.57</v>
      </c>
      <c r="H226" s="23">
        <v>35000</v>
      </c>
      <c r="I226" s="23">
        <v>50000</v>
      </c>
    </row>
    <row r="227" spans="1:10" ht="12" customHeight="1">
      <c r="A227" s="69" t="s">
        <v>308</v>
      </c>
      <c r="B227" s="69"/>
      <c r="C227" s="21" t="s">
        <v>253</v>
      </c>
      <c r="D227" s="22" t="s">
        <v>254</v>
      </c>
      <c r="E227" s="23">
        <v>1000</v>
      </c>
      <c r="F227" s="23">
        <v>1000</v>
      </c>
      <c r="G227" s="23">
        <v>0</v>
      </c>
      <c r="H227" s="23">
        <v>0</v>
      </c>
      <c r="I227" s="23">
        <v>0</v>
      </c>
    </row>
    <row r="228" spans="1:10" ht="12" customHeight="1">
      <c r="A228" s="69" t="s">
        <v>308</v>
      </c>
      <c r="B228" s="69"/>
      <c r="C228" s="21" t="s">
        <v>309</v>
      </c>
      <c r="D228" s="22" t="s">
        <v>310</v>
      </c>
      <c r="E228" s="23">
        <v>0</v>
      </c>
      <c r="F228" s="23">
        <v>10000</v>
      </c>
      <c r="G228" s="23">
        <v>6900</v>
      </c>
      <c r="H228" s="23">
        <v>6900</v>
      </c>
      <c r="I228" s="23">
        <v>0</v>
      </c>
    </row>
    <row r="229" spans="1:10" ht="12" customHeight="1">
      <c r="A229" s="69" t="s">
        <v>308</v>
      </c>
      <c r="B229" s="69"/>
      <c r="C229" s="21" t="s">
        <v>189</v>
      </c>
      <c r="D229" s="22" t="s">
        <v>190</v>
      </c>
      <c r="E229" s="23">
        <v>1410000</v>
      </c>
      <c r="F229" s="23">
        <v>1483900</v>
      </c>
      <c r="G229" s="23">
        <v>1483850.08</v>
      </c>
      <c r="H229" s="23">
        <v>1483900</v>
      </c>
      <c r="I229" s="23">
        <v>2780000</v>
      </c>
    </row>
    <row r="230" spans="1:10" ht="12" customHeight="1">
      <c r="A230" s="69" t="s">
        <v>308</v>
      </c>
      <c r="B230" s="69"/>
      <c r="C230" s="21" t="s">
        <v>191</v>
      </c>
      <c r="D230" s="22" t="s">
        <v>192</v>
      </c>
      <c r="E230" s="23">
        <v>81000</v>
      </c>
      <c r="F230" s="23">
        <v>81000</v>
      </c>
      <c r="G230" s="23">
        <v>800</v>
      </c>
      <c r="H230" s="23">
        <v>15000</v>
      </c>
      <c r="I230" s="23">
        <v>50000</v>
      </c>
    </row>
    <row r="231" spans="1:10" ht="12" customHeight="1">
      <c r="A231" s="21"/>
      <c r="B231" s="21">
        <v>3745</v>
      </c>
      <c r="C231" s="21">
        <v>5179</v>
      </c>
      <c r="D231" s="22" t="s">
        <v>311</v>
      </c>
      <c r="E231" s="23">
        <v>0</v>
      </c>
      <c r="F231" s="23">
        <v>0</v>
      </c>
      <c r="G231" s="23">
        <v>0</v>
      </c>
      <c r="H231" s="23">
        <v>0</v>
      </c>
      <c r="I231" s="23">
        <v>2000000</v>
      </c>
      <c r="J231" s="40" t="s">
        <v>312</v>
      </c>
    </row>
    <row r="232" spans="1:10" ht="12" customHeight="1">
      <c r="A232" s="69">
        <v>3745</v>
      </c>
      <c r="B232" s="69"/>
      <c r="C232" s="21" t="s">
        <v>193</v>
      </c>
      <c r="D232" s="22" t="s">
        <v>194</v>
      </c>
      <c r="E232" s="23">
        <v>1013000</v>
      </c>
      <c r="F232" s="23">
        <v>748700</v>
      </c>
      <c r="G232" s="23">
        <v>0</v>
      </c>
      <c r="H232" s="23">
        <v>100000</v>
      </c>
      <c r="I232" s="23">
        <v>1000000</v>
      </c>
      <c r="J232" s="40" t="s">
        <v>313</v>
      </c>
    </row>
    <row r="233" spans="1:10" ht="12" customHeight="1">
      <c r="A233" s="69" t="s">
        <v>308</v>
      </c>
      <c r="B233" s="69"/>
      <c r="C233" s="21" t="s">
        <v>195</v>
      </c>
      <c r="D233" s="22" t="s">
        <v>196</v>
      </c>
      <c r="E233" s="23">
        <v>0</v>
      </c>
      <c r="F233" s="23">
        <v>170000</v>
      </c>
      <c r="G233" s="23">
        <v>170000</v>
      </c>
      <c r="H233" s="23">
        <v>170000</v>
      </c>
      <c r="I233" s="23">
        <v>0</v>
      </c>
    </row>
    <row r="234" spans="1:10" ht="12" customHeight="1">
      <c r="A234" s="70" t="s">
        <v>308</v>
      </c>
      <c r="B234" s="70"/>
      <c r="C234" s="24" t="s">
        <v>99</v>
      </c>
      <c r="D234" s="25" t="s">
        <v>35</v>
      </c>
      <c r="E234" s="26">
        <f>SUM(E223:E233)</f>
        <v>2900000</v>
      </c>
      <c r="F234" s="26">
        <f t="shared" ref="F234:I234" si="30">SUM(F223:F233)</f>
        <v>2900000</v>
      </c>
      <c r="G234" s="26">
        <f t="shared" si="30"/>
        <v>1864462.58</v>
      </c>
      <c r="H234" s="26">
        <f t="shared" si="30"/>
        <v>2047200</v>
      </c>
      <c r="I234" s="26">
        <f t="shared" si="30"/>
        <v>6220000</v>
      </c>
    </row>
    <row r="235" spans="1:10" ht="12" customHeight="1">
      <c r="A235" s="69" t="s">
        <v>314</v>
      </c>
      <c r="B235" s="69"/>
      <c r="C235" s="21" t="s">
        <v>292</v>
      </c>
      <c r="D235" s="22" t="s">
        <v>293</v>
      </c>
      <c r="E235" s="23">
        <v>50000</v>
      </c>
      <c r="F235" s="23">
        <v>50000</v>
      </c>
      <c r="G235" s="23">
        <v>2000</v>
      </c>
      <c r="H235" s="23">
        <v>2000</v>
      </c>
      <c r="I235" s="23">
        <v>0</v>
      </c>
    </row>
    <row r="236" spans="1:10" ht="12" customHeight="1">
      <c r="A236" s="70" t="s">
        <v>314</v>
      </c>
      <c r="B236" s="70"/>
      <c r="C236" s="24" t="s">
        <v>99</v>
      </c>
      <c r="D236" s="25" t="s">
        <v>18</v>
      </c>
      <c r="E236" s="26">
        <f>SUM(E235)</f>
        <v>50000</v>
      </c>
      <c r="F236" s="26">
        <f t="shared" ref="F236:I236" si="31">SUM(F235)</f>
        <v>50000</v>
      </c>
      <c r="G236" s="26">
        <f t="shared" si="31"/>
        <v>2000</v>
      </c>
      <c r="H236" s="26">
        <f t="shared" si="31"/>
        <v>2000</v>
      </c>
      <c r="I236" s="26">
        <f t="shared" si="31"/>
        <v>0</v>
      </c>
    </row>
    <row r="237" spans="1:10" ht="12" customHeight="1">
      <c r="A237" s="69" t="s">
        <v>315</v>
      </c>
      <c r="B237" s="69"/>
      <c r="C237" s="21" t="s">
        <v>202</v>
      </c>
      <c r="D237" s="22" t="s">
        <v>203</v>
      </c>
      <c r="E237" s="23">
        <v>450000</v>
      </c>
      <c r="F237" s="23">
        <v>20000</v>
      </c>
      <c r="G237" s="23">
        <v>0</v>
      </c>
      <c r="H237" s="23">
        <v>0</v>
      </c>
      <c r="I237" s="23">
        <v>0</v>
      </c>
    </row>
    <row r="238" spans="1:10" ht="12" customHeight="1">
      <c r="A238" s="69" t="s">
        <v>315</v>
      </c>
      <c r="B238" s="69"/>
      <c r="C238" s="21" t="s">
        <v>316</v>
      </c>
      <c r="D238" s="22" t="s">
        <v>317</v>
      </c>
      <c r="E238" s="23">
        <v>0</v>
      </c>
      <c r="F238" s="23">
        <v>430000</v>
      </c>
      <c r="G238" s="23">
        <v>430000</v>
      </c>
      <c r="H238" s="23">
        <v>430000</v>
      </c>
      <c r="I238" s="23">
        <v>450000</v>
      </c>
      <c r="J238" s="40" t="s">
        <v>318</v>
      </c>
    </row>
    <row r="239" spans="1:10" ht="15.9" customHeight="1">
      <c r="A239" s="70" t="s">
        <v>315</v>
      </c>
      <c r="B239" s="70"/>
      <c r="C239" s="24" t="s">
        <v>99</v>
      </c>
      <c r="D239" s="25" t="s">
        <v>36</v>
      </c>
      <c r="E239" s="26">
        <f>SUM(E237:E238)</f>
        <v>450000</v>
      </c>
      <c r="F239" s="26">
        <f t="shared" ref="F239:I239" si="32">SUM(F237:F238)</f>
        <v>450000</v>
      </c>
      <c r="G239" s="26">
        <f t="shared" si="32"/>
        <v>430000</v>
      </c>
      <c r="H239" s="26">
        <f t="shared" si="32"/>
        <v>430000</v>
      </c>
      <c r="I239" s="26">
        <f t="shared" si="32"/>
        <v>450000</v>
      </c>
    </row>
    <row r="240" spans="1:10" ht="12" customHeight="1">
      <c r="A240" s="69" t="s">
        <v>319</v>
      </c>
      <c r="B240" s="69"/>
      <c r="C240" s="21" t="s">
        <v>202</v>
      </c>
      <c r="D240" s="22" t="s">
        <v>203</v>
      </c>
      <c r="E240" s="23">
        <v>0</v>
      </c>
      <c r="F240" s="23">
        <v>10000</v>
      </c>
      <c r="G240" s="23">
        <v>10000</v>
      </c>
      <c r="H240" s="23">
        <v>10000</v>
      </c>
      <c r="I240" s="23">
        <v>10000</v>
      </c>
      <c r="J240" s="40" t="s">
        <v>320</v>
      </c>
    </row>
    <row r="241" spans="1:10" ht="12" customHeight="1">
      <c r="A241" s="70" t="s">
        <v>319</v>
      </c>
      <c r="B241" s="70"/>
      <c r="C241" s="24" t="s">
        <v>99</v>
      </c>
      <c r="D241" s="25" t="s">
        <v>162</v>
      </c>
      <c r="E241" s="26">
        <f>SUM(E240)</f>
        <v>0</v>
      </c>
      <c r="F241" s="26">
        <f t="shared" ref="F241:I241" si="33">SUM(F240)</f>
        <v>10000</v>
      </c>
      <c r="G241" s="26">
        <f t="shared" si="33"/>
        <v>10000</v>
      </c>
      <c r="H241" s="26">
        <f t="shared" si="33"/>
        <v>10000</v>
      </c>
      <c r="I241" s="26">
        <f t="shared" si="33"/>
        <v>10000</v>
      </c>
    </row>
    <row r="242" spans="1:10" ht="12" customHeight="1">
      <c r="A242" s="69" t="s">
        <v>321</v>
      </c>
      <c r="B242" s="69"/>
      <c r="C242" s="21" t="s">
        <v>292</v>
      </c>
      <c r="D242" s="22" t="s">
        <v>293</v>
      </c>
      <c r="E242" s="23">
        <v>350000</v>
      </c>
      <c r="F242" s="23">
        <v>350000</v>
      </c>
      <c r="G242" s="23">
        <v>318440</v>
      </c>
      <c r="H242" s="23">
        <v>325000</v>
      </c>
      <c r="I242" s="23">
        <v>350000</v>
      </c>
      <c r="J242" s="40" t="s">
        <v>322</v>
      </c>
    </row>
    <row r="243" spans="1:10" ht="12" customHeight="1">
      <c r="A243" s="70" t="s">
        <v>321</v>
      </c>
      <c r="B243" s="70"/>
      <c r="C243" s="24" t="s">
        <v>99</v>
      </c>
      <c r="D243" s="25" t="s">
        <v>37</v>
      </c>
      <c r="E243" s="26">
        <f>SUM(E242)</f>
        <v>350000</v>
      </c>
      <c r="F243" s="26">
        <f t="shared" ref="F243:I243" si="34">SUM(F242)</f>
        <v>350000</v>
      </c>
      <c r="G243" s="26">
        <f t="shared" si="34"/>
        <v>318440</v>
      </c>
      <c r="H243" s="26">
        <f t="shared" si="34"/>
        <v>325000</v>
      </c>
      <c r="I243" s="26">
        <f t="shared" si="34"/>
        <v>350000</v>
      </c>
    </row>
    <row r="244" spans="1:10" ht="12" customHeight="1">
      <c r="A244" s="69" t="s">
        <v>323</v>
      </c>
      <c r="B244" s="69"/>
      <c r="C244" s="21" t="s">
        <v>324</v>
      </c>
      <c r="D244" s="22" t="s">
        <v>325</v>
      </c>
      <c r="E244" s="23">
        <v>70000</v>
      </c>
      <c r="F244" s="23">
        <v>70000</v>
      </c>
      <c r="G244" s="23">
        <v>0</v>
      </c>
      <c r="H244" s="23">
        <v>0</v>
      </c>
      <c r="I244" s="23">
        <v>30000</v>
      </c>
    </row>
    <row r="245" spans="1:10" ht="12" customHeight="1">
      <c r="A245" s="70" t="s">
        <v>323</v>
      </c>
      <c r="B245" s="70"/>
      <c r="C245" s="24" t="s">
        <v>99</v>
      </c>
      <c r="D245" s="25" t="s">
        <v>38</v>
      </c>
      <c r="E245" s="26">
        <f>SUM(E244)</f>
        <v>70000</v>
      </c>
      <c r="F245" s="26">
        <f t="shared" ref="F245:I245" si="35">SUM(F244)</f>
        <v>70000</v>
      </c>
      <c r="G245" s="26">
        <f t="shared" si="35"/>
        <v>0</v>
      </c>
      <c r="H245" s="26">
        <f t="shared" si="35"/>
        <v>0</v>
      </c>
      <c r="I245" s="26">
        <f t="shared" si="35"/>
        <v>30000</v>
      </c>
    </row>
    <row r="246" spans="1:10" ht="12" customHeight="1">
      <c r="A246" s="69" t="s">
        <v>326</v>
      </c>
      <c r="B246" s="69"/>
      <c r="C246" s="21" t="s">
        <v>189</v>
      </c>
      <c r="D246" s="22" t="s">
        <v>190</v>
      </c>
      <c r="E246" s="23">
        <v>10000</v>
      </c>
      <c r="F246" s="23">
        <v>0</v>
      </c>
      <c r="G246" s="23">
        <v>0</v>
      </c>
      <c r="H246" s="23">
        <v>0</v>
      </c>
      <c r="I246" s="23">
        <v>0</v>
      </c>
    </row>
    <row r="247" spans="1:10" ht="12" customHeight="1">
      <c r="A247" s="69" t="s">
        <v>326</v>
      </c>
      <c r="B247" s="69"/>
      <c r="C247" s="21" t="s">
        <v>284</v>
      </c>
      <c r="D247" s="22" t="s">
        <v>285</v>
      </c>
      <c r="E247" s="23">
        <v>1391000</v>
      </c>
      <c r="F247" s="23">
        <v>1391000</v>
      </c>
      <c r="G247" s="23">
        <v>720000</v>
      </c>
      <c r="H247" s="23">
        <v>960000</v>
      </c>
      <c r="I247" s="41">
        <v>960000</v>
      </c>
      <c r="J247" s="40" t="s">
        <v>327</v>
      </c>
    </row>
    <row r="248" spans="1:10" ht="12" customHeight="1">
      <c r="A248" s="69" t="s">
        <v>326</v>
      </c>
      <c r="B248" s="69"/>
      <c r="C248" s="21" t="s">
        <v>204</v>
      </c>
      <c r="D248" s="22" t="s">
        <v>205</v>
      </c>
      <c r="E248" s="23">
        <v>357000</v>
      </c>
      <c r="F248" s="23">
        <v>309000</v>
      </c>
      <c r="G248" s="23">
        <v>116650</v>
      </c>
      <c r="H248" s="23">
        <v>309000</v>
      </c>
      <c r="I248" s="23">
        <v>309000</v>
      </c>
      <c r="J248" s="40" t="s">
        <v>328</v>
      </c>
    </row>
    <row r="249" spans="1:10" ht="12" customHeight="1">
      <c r="A249" s="69" t="s">
        <v>326</v>
      </c>
      <c r="B249" s="69"/>
      <c r="C249" s="21" t="s">
        <v>193</v>
      </c>
      <c r="D249" s="22" t="s">
        <v>194</v>
      </c>
      <c r="E249" s="23">
        <v>0</v>
      </c>
      <c r="F249" s="23">
        <v>48000</v>
      </c>
      <c r="G249" s="23">
        <v>47260.72</v>
      </c>
      <c r="H249" s="23">
        <v>48000</v>
      </c>
      <c r="I249" s="23">
        <v>0</v>
      </c>
    </row>
    <row r="250" spans="1:10" ht="12" customHeight="1">
      <c r="A250" s="69" t="s">
        <v>326</v>
      </c>
      <c r="B250" s="69"/>
      <c r="C250" s="21" t="s">
        <v>329</v>
      </c>
      <c r="D250" s="22" t="s">
        <v>330</v>
      </c>
      <c r="E250" s="23">
        <v>42000</v>
      </c>
      <c r="F250" s="23">
        <v>52000</v>
      </c>
      <c r="G250" s="23">
        <v>49993</v>
      </c>
      <c r="H250" s="23">
        <v>52000</v>
      </c>
      <c r="I250" s="23">
        <v>0</v>
      </c>
    </row>
    <row r="251" spans="1:10" ht="12" customHeight="1">
      <c r="A251" s="70" t="s">
        <v>326</v>
      </c>
      <c r="B251" s="70"/>
      <c r="C251" s="24" t="s">
        <v>99</v>
      </c>
      <c r="D251" s="25" t="s">
        <v>39</v>
      </c>
      <c r="E251" s="26">
        <f>SUM(E246:E250)</f>
        <v>1800000</v>
      </c>
      <c r="F251" s="26">
        <f t="shared" ref="F251:I251" si="36">SUM(F246:F250)</f>
        <v>1800000</v>
      </c>
      <c r="G251" s="26">
        <f t="shared" si="36"/>
        <v>933903.72</v>
      </c>
      <c r="H251" s="26">
        <f t="shared" si="36"/>
        <v>1369000</v>
      </c>
      <c r="I251" s="26">
        <f t="shared" si="36"/>
        <v>1269000</v>
      </c>
    </row>
    <row r="252" spans="1:10" ht="15.9" customHeight="1">
      <c r="A252" s="69" t="s">
        <v>136</v>
      </c>
      <c r="B252" s="69"/>
      <c r="C252" s="21" t="s">
        <v>331</v>
      </c>
      <c r="D252" s="22" t="s">
        <v>332</v>
      </c>
      <c r="E252" s="23">
        <v>10000</v>
      </c>
      <c r="F252" s="23">
        <v>10000</v>
      </c>
      <c r="G252" s="23">
        <v>0</v>
      </c>
      <c r="H252" s="23">
        <v>10000</v>
      </c>
      <c r="I252" s="23">
        <v>0</v>
      </c>
    </row>
    <row r="253" spans="1:10" ht="12" customHeight="1">
      <c r="A253" s="69" t="s">
        <v>136</v>
      </c>
      <c r="B253" s="69"/>
      <c r="C253" s="21" t="s">
        <v>276</v>
      </c>
      <c r="D253" s="22" t="s">
        <v>277</v>
      </c>
      <c r="E253" s="23">
        <v>0</v>
      </c>
      <c r="F253" s="23">
        <v>50000</v>
      </c>
      <c r="G253" s="23">
        <v>30790.5</v>
      </c>
      <c r="H253" s="23">
        <v>50000</v>
      </c>
      <c r="I253" s="23">
        <v>0</v>
      </c>
    </row>
    <row r="254" spans="1:10" ht="12" customHeight="1">
      <c r="A254" s="69" t="s">
        <v>136</v>
      </c>
      <c r="B254" s="69"/>
      <c r="C254" s="21" t="s">
        <v>215</v>
      </c>
      <c r="D254" s="22" t="s">
        <v>216</v>
      </c>
      <c r="E254" s="23">
        <v>10000</v>
      </c>
      <c r="F254" s="23">
        <v>20700</v>
      </c>
      <c r="G254" s="23">
        <v>20691</v>
      </c>
      <c r="H254" s="23">
        <v>20700</v>
      </c>
      <c r="I254" s="23">
        <v>20000</v>
      </c>
    </row>
    <row r="255" spans="1:10" ht="12" customHeight="1">
      <c r="A255" s="69" t="s">
        <v>136</v>
      </c>
      <c r="B255" s="69"/>
      <c r="C255" s="21" t="s">
        <v>183</v>
      </c>
      <c r="D255" s="22" t="s">
        <v>184</v>
      </c>
      <c r="E255" s="23">
        <v>80000</v>
      </c>
      <c r="F255" s="23">
        <v>80000</v>
      </c>
      <c r="G255" s="23">
        <v>8816</v>
      </c>
      <c r="H255" s="23">
        <v>20000</v>
      </c>
      <c r="I255" s="23">
        <v>80000</v>
      </c>
    </row>
    <row r="256" spans="1:10" ht="12" customHeight="1">
      <c r="A256" s="69" t="s">
        <v>136</v>
      </c>
      <c r="B256" s="69"/>
      <c r="C256" s="21" t="s">
        <v>206</v>
      </c>
      <c r="D256" s="22" t="s">
        <v>207</v>
      </c>
      <c r="E256" s="23">
        <v>0</v>
      </c>
      <c r="F256" s="23">
        <v>5000</v>
      </c>
      <c r="G256" s="23">
        <v>732</v>
      </c>
      <c r="H256" s="23">
        <v>5000</v>
      </c>
      <c r="I256" s="23">
        <v>0</v>
      </c>
    </row>
    <row r="257" spans="1:9" ht="12" customHeight="1">
      <c r="A257" s="69" t="s">
        <v>136</v>
      </c>
      <c r="B257" s="69"/>
      <c r="C257" s="21" t="s">
        <v>217</v>
      </c>
      <c r="D257" s="22" t="s">
        <v>218</v>
      </c>
      <c r="E257" s="23">
        <v>55000</v>
      </c>
      <c r="F257" s="23">
        <v>44300</v>
      </c>
      <c r="G257" s="23">
        <v>-2727.41</v>
      </c>
      <c r="H257" s="23">
        <v>20000</v>
      </c>
      <c r="I257" s="23">
        <v>0</v>
      </c>
    </row>
    <row r="258" spans="1:9" ht="12" customHeight="1">
      <c r="A258" s="69" t="s">
        <v>136</v>
      </c>
      <c r="B258" s="69"/>
      <c r="C258" s="21" t="s">
        <v>185</v>
      </c>
      <c r="D258" s="22" t="s">
        <v>186</v>
      </c>
      <c r="E258" s="23">
        <v>30000</v>
      </c>
      <c r="F258" s="23">
        <v>115000</v>
      </c>
      <c r="G258" s="23">
        <v>51515.16</v>
      </c>
      <c r="H258" s="23">
        <v>100000</v>
      </c>
      <c r="I258" s="23">
        <v>150000</v>
      </c>
    </row>
    <row r="259" spans="1:9" ht="12" customHeight="1">
      <c r="A259" s="69" t="s">
        <v>136</v>
      </c>
      <c r="B259" s="69"/>
      <c r="C259" s="21" t="s">
        <v>187</v>
      </c>
      <c r="D259" s="22" t="s">
        <v>188</v>
      </c>
      <c r="E259" s="23">
        <v>25000</v>
      </c>
      <c r="F259" s="23">
        <v>50000</v>
      </c>
      <c r="G259" s="23">
        <v>37453.440000000002</v>
      </c>
      <c r="H259" s="23">
        <v>50000</v>
      </c>
      <c r="I259" s="23">
        <v>50000</v>
      </c>
    </row>
    <row r="260" spans="1:9" ht="12" customHeight="1">
      <c r="A260" s="69" t="s">
        <v>136</v>
      </c>
      <c r="B260" s="69"/>
      <c r="C260" s="21" t="s">
        <v>219</v>
      </c>
      <c r="D260" s="22" t="s">
        <v>220</v>
      </c>
      <c r="E260" s="23">
        <v>10000</v>
      </c>
      <c r="F260" s="23">
        <v>10000</v>
      </c>
      <c r="G260" s="23">
        <v>0</v>
      </c>
      <c r="H260" s="23">
        <v>0</v>
      </c>
      <c r="I260" s="23">
        <v>0</v>
      </c>
    </row>
    <row r="261" spans="1:9" ht="12" customHeight="1">
      <c r="A261" s="69" t="s">
        <v>136</v>
      </c>
      <c r="B261" s="69"/>
      <c r="C261" s="21" t="s">
        <v>302</v>
      </c>
      <c r="D261" s="22" t="s">
        <v>303</v>
      </c>
      <c r="E261" s="23">
        <v>0</v>
      </c>
      <c r="F261" s="23">
        <v>15000</v>
      </c>
      <c r="G261" s="23">
        <v>14050</v>
      </c>
      <c r="H261" s="23">
        <v>15000</v>
      </c>
      <c r="I261" s="23">
        <v>15000</v>
      </c>
    </row>
    <row r="262" spans="1:9" ht="12" customHeight="1">
      <c r="A262" s="69" t="s">
        <v>136</v>
      </c>
      <c r="B262" s="69"/>
      <c r="C262" s="21" t="s">
        <v>227</v>
      </c>
      <c r="D262" s="22" t="s">
        <v>228</v>
      </c>
      <c r="E262" s="23">
        <v>2000</v>
      </c>
      <c r="F262" s="23">
        <v>5000</v>
      </c>
      <c r="G262" s="23">
        <v>3700</v>
      </c>
      <c r="H262" s="23">
        <v>5000</v>
      </c>
      <c r="I262" s="23">
        <v>5000</v>
      </c>
    </row>
    <row r="263" spans="1:9" ht="12" customHeight="1">
      <c r="A263" s="69" t="s">
        <v>136</v>
      </c>
      <c r="B263" s="69"/>
      <c r="C263" s="21" t="s">
        <v>189</v>
      </c>
      <c r="D263" s="22" t="s">
        <v>190</v>
      </c>
      <c r="E263" s="23">
        <v>80000</v>
      </c>
      <c r="F263" s="23">
        <v>40000</v>
      </c>
      <c r="G263" s="23">
        <v>5790.71</v>
      </c>
      <c r="H263" s="23">
        <v>20000</v>
      </c>
      <c r="I263" s="23">
        <v>40000</v>
      </c>
    </row>
    <row r="264" spans="1:9" ht="12" customHeight="1">
      <c r="A264" s="69" t="s">
        <v>136</v>
      </c>
      <c r="B264" s="69"/>
      <c r="C264" s="21" t="s">
        <v>191</v>
      </c>
      <c r="D264" s="22" t="s">
        <v>192</v>
      </c>
      <c r="E264" s="23">
        <v>168000</v>
      </c>
      <c r="F264" s="23">
        <v>38000</v>
      </c>
      <c r="G264" s="23">
        <v>8887.75</v>
      </c>
      <c r="H264" s="23">
        <v>25000</v>
      </c>
      <c r="I264" s="23">
        <v>50000</v>
      </c>
    </row>
    <row r="265" spans="1:9" ht="12" customHeight="1">
      <c r="A265" s="69" t="s">
        <v>136</v>
      </c>
      <c r="B265" s="69"/>
      <c r="C265" s="21" t="s">
        <v>229</v>
      </c>
      <c r="D265" s="22" t="s">
        <v>230</v>
      </c>
      <c r="E265" s="23">
        <v>0</v>
      </c>
      <c r="F265" s="23">
        <v>2000</v>
      </c>
      <c r="G265" s="23">
        <v>1670</v>
      </c>
      <c r="H265" s="23">
        <v>1670</v>
      </c>
      <c r="I265" s="23">
        <v>0</v>
      </c>
    </row>
    <row r="266" spans="1:9" ht="12" customHeight="1">
      <c r="A266" s="69" t="s">
        <v>136</v>
      </c>
      <c r="B266" s="69"/>
      <c r="C266" s="21" t="s">
        <v>202</v>
      </c>
      <c r="D266" s="22" t="s">
        <v>203</v>
      </c>
      <c r="E266" s="23">
        <v>200000</v>
      </c>
      <c r="F266" s="23">
        <v>185000</v>
      </c>
      <c r="G266" s="23">
        <v>185000</v>
      </c>
      <c r="H266" s="23">
        <v>185000</v>
      </c>
      <c r="I266" s="23">
        <v>220000</v>
      </c>
    </row>
    <row r="267" spans="1:9" ht="12" customHeight="1">
      <c r="A267" s="69" t="s">
        <v>136</v>
      </c>
      <c r="B267" s="69"/>
      <c r="C267" s="21" t="s">
        <v>193</v>
      </c>
      <c r="D267" s="22" t="s">
        <v>194</v>
      </c>
      <c r="E267" s="23">
        <v>27450000</v>
      </c>
      <c r="F267" s="23">
        <v>27450000</v>
      </c>
      <c r="G267" s="23">
        <v>1490353.46</v>
      </c>
      <c r="H267" s="23">
        <v>10000000</v>
      </c>
      <c r="I267" s="23">
        <v>18000000</v>
      </c>
    </row>
    <row r="268" spans="1:9" ht="12" customHeight="1">
      <c r="A268" s="69" t="s">
        <v>136</v>
      </c>
      <c r="B268" s="69"/>
      <c r="C268" s="21" t="s">
        <v>294</v>
      </c>
      <c r="D268" s="22" t="s">
        <v>295</v>
      </c>
      <c r="E268" s="23">
        <v>7000000</v>
      </c>
      <c r="F268" s="23">
        <v>7000000</v>
      </c>
      <c r="G268" s="23">
        <v>48400</v>
      </c>
      <c r="H268" s="23">
        <v>7000000</v>
      </c>
      <c r="I268" s="23">
        <v>10000000</v>
      </c>
    </row>
    <row r="269" spans="1:9" ht="12" customHeight="1">
      <c r="A269" s="70" t="s">
        <v>136</v>
      </c>
      <c r="B269" s="70"/>
      <c r="C269" s="24" t="s">
        <v>99</v>
      </c>
      <c r="D269" s="25" t="s">
        <v>40</v>
      </c>
      <c r="E269" s="26">
        <f>SUM(E252:E268)</f>
        <v>35120000</v>
      </c>
      <c r="F269" s="26">
        <f t="shared" ref="F269:I269" si="37">SUM(F252:F268)</f>
        <v>35120000</v>
      </c>
      <c r="G269" s="26">
        <f t="shared" si="37"/>
        <v>1905122.6099999999</v>
      </c>
      <c r="H269" s="26">
        <f t="shared" si="37"/>
        <v>17527370</v>
      </c>
      <c r="I269" s="26">
        <f t="shared" si="37"/>
        <v>28630000</v>
      </c>
    </row>
    <row r="270" spans="1:9" ht="12" customHeight="1">
      <c r="A270" s="69" t="s">
        <v>333</v>
      </c>
      <c r="B270" s="69"/>
      <c r="C270" s="21" t="s">
        <v>243</v>
      </c>
      <c r="D270" s="22" t="s">
        <v>244</v>
      </c>
      <c r="E270" s="23">
        <v>0</v>
      </c>
      <c r="F270" s="23">
        <v>5000</v>
      </c>
      <c r="G270" s="23">
        <v>4027</v>
      </c>
      <c r="H270" s="23">
        <v>5000</v>
      </c>
      <c r="I270" s="23">
        <v>0</v>
      </c>
    </row>
    <row r="271" spans="1:9" ht="12" customHeight="1">
      <c r="A271" s="69" t="s">
        <v>333</v>
      </c>
      <c r="B271" s="69"/>
      <c r="C271" s="21" t="s">
        <v>334</v>
      </c>
      <c r="D271" s="22" t="s">
        <v>335</v>
      </c>
      <c r="E271" s="23">
        <v>2865000</v>
      </c>
      <c r="F271" s="23">
        <v>2865000</v>
      </c>
      <c r="G271" s="23">
        <v>1941227</v>
      </c>
      <c r="H271" s="23">
        <v>2370000</v>
      </c>
      <c r="I271" s="23">
        <v>3000000</v>
      </c>
    </row>
    <row r="272" spans="1:9" ht="15.9" customHeight="1">
      <c r="A272" s="69" t="s">
        <v>333</v>
      </c>
      <c r="B272" s="69"/>
      <c r="C272" s="21" t="s">
        <v>234</v>
      </c>
      <c r="D272" s="22" t="s">
        <v>235</v>
      </c>
      <c r="E272" s="23">
        <v>310000</v>
      </c>
      <c r="F272" s="23">
        <v>310000</v>
      </c>
      <c r="G272" s="23">
        <v>178815</v>
      </c>
      <c r="H272" s="23">
        <v>220000</v>
      </c>
      <c r="I272" s="23">
        <v>400000</v>
      </c>
    </row>
    <row r="273" spans="1:9" ht="12" customHeight="1">
      <c r="A273" s="69" t="s">
        <v>333</v>
      </c>
      <c r="B273" s="69"/>
      <c r="C273" s="21" t="s">
        <v>236</v>
      </c>
      <c r="D273" s="22" t="s">
        <v>237</v>
      </c>
      <c r="E273" s="23">
        <v>255000</v>
      </c>
      <c r="F273" s="23">
        <v>250000</v>
      </c>
      <c r="G273" s="23">
        <v>164030</v>
      </c>
      <c r="H273" s="23">
        <v>198000</v>
      </c>
      <c r="I273" s="23">
        <v>300000</v>
      </c>
    </row>
    <row r="274" spans="1:9" ht="12" customHeight="1">
      <c r="A274" s="69" t="s">
        <v>333</v>
      </c>
      <c r="B274" s="69"/>
      <c r="C274" s="21" t="s">
        <v>189</v>
      </c>
      <c r="D274" s="22" t="s">
        <v>190</v>
      </c>
      <c r="E274" s="23">
        <v>5000</v>
      </c>
      <c r="F274" s="23">
        <v>5000</v>
      </c>
      <c r="G274" s="23">
        <v>0</v>
      </c>
      <c r="H274" s="23">
        <v>5000</v>
      </c>
      <c r="I274" s="23">
        <v>0</v>
      </c>
    </row>
    <row r="275" spans="1:9" ht="12" customHeight="1">
      <c r="A275" s="69" t="s">
        <v>333</v>
      </c>
      <c r="B275" s="69"/>
      <c r="C275" s="21" t="s">
        <v>336</v>
      </c>
      <c r="D275" s="22" t="s">
        <v>337</v>
      </c>
      <c r="E275" s="23">
        <v>50000</v>
      </c>
      <c r="F275" s="23">
        <v>50000</v>
      </c>
      <c r="G275" s="23">
        <v>16034</v>
      </c>
      <c r="H275" s="23">
        <v>25000</v>
      </c>
      <c r="I275" s="23">
        <v>50000</v>
      </c>
    </row>
    <row r="276" spans="1:9" ht="12" customHeight="1">
      <c r="A276" s="69" t="s">
        <v>333</v>
      </c>
      <c r="B276" s="69"/>
      <c r="C276" s="21" t="s">
        <v>292</v>
      </c>
      <c r="D276" s="22" t="s">
        <v>293</v>
      </c>
      <c r="E276" s="23">
        <v>35000</v>
      </c>
      <c r="F276" s="23">
        <v>35000</v>
      </c>
      <c r="G276" s="23">
        <v>19374</v>
      </c>
      <c r="H276" s="23">
        <v>30000</v>
      </c>
      <c r="I276" s="23">
        <v>35000</v>
      </c>
    </row>
    <row r="277" spans="1:9" ht="12" customHeight="1">
      <c r="A277" s="70" t="s">
        <v>333</v>
      </c>
      <c r="B277" s="70"/>
      <c r="C277" s="24" t="s">
        <v>99</v>
      </c>
      <c r="D277" s="25" t="s">
        <v>41</v>
      </c>
      <c r="E277" s="26">
        <f>SUM(E270:E276)</f>
        <v>3520000</v>
      </c>
      <c r="F277" s="26">
        <f t="shared" ref="F277:I277" si="38">SUM(F270:F276)</f>
        <v>3520000</v>
      </c>
      <c r="G277" s="26">
        <f t="shared" si="38"/>
        <v>2323507</v>
      </c>
      <c r="H277" s="26">
        <f t="shared" si="38"/>
        <v>2853000</v>
      </c>
      <c r="I277" s="26">
        <f t="shared" si="38"/>
        <v>3785000</v>
      </c>
    </row>
    <row r="278" spans="1:9" ht="12" customHeight="1">
      <c r="A278" s="69" t="s">
        <v>338</v>
      </c>
      <c r="B278" s="69"/>
      <c r="C278" s="21" t="s">
        <v>243</v>
      </c>
      <c r="D278" s="22" t="s">
        <v>244</v>
      </c>
      <c r="E278" s="23">
        <v>26000</v>
      </c>
      <c r="F278" s="23">
        <v>53970</v>
      </c>
      <c r="G278" s="23">
        <v>53970</v>
      </c>
      <c r="H278" s="23">
        <v>53970</v>
      </c>
      <c r="I278" s="23">
        <v>0</v>
      </c>
    </row>
    <row r="279" spans="1:9" ht="12" customHeight="1">
      <c r="A279" s="69" t="s">
        <v>338</v>
      </c>
      <c r="B279" s="69"/>
      <c r="C279" s="21" t="s">
        <v>183</v>
      </c>
      <c r="D279" s="22" t="s">
        <v>184</v>
      </c>
      <c r="E279" s="23">
        <v>3000</v>
      </c>
      <c r="F279" s="23">
        <v>2816.26</v>
      </c>
      <c r="G279" s="23">
        <v>2816.26</v>
      </c>
      <c r="H279" s="23">
        <v>2816.26</v>
      </c>
      <c r="I279" s="23">
        <v>0</v>
      </c>
    </row>
    <row r="280" spans="1:9" ht="12" customHeight="1">
      <c r="A280" s="69" t="s">
        <v>338</v>
      </c>
      <c r="B280" s="69"/>
      <c r="C280" s="21" t="s">
        <v>251</v>
      </c>
      <c r="D280" s="22" t="s">
        <v>252</v>
      </c>
      <c r="E280" s="23">
        <v>0</v>
      </c>
      <c r="F280" s="23">
        <v>976</v>
      </c>
      <c r="G280" s="23">
        <v>976</v>
      </c>
      <c r="H280" s="23">
        <v>976</v>
      </c>
      <c r="I280" s="23">
        <v>0</v>
      </c>
    </row>
    <row r="281" spans="1:9" ht="12" customHeight="1">
      <c r="A281" s="69" t="s">
        <v>338</v>
      </c>
      <c r="B281" s="69"/>
      <c r="C281" s="21" t="s">
        <v>229</v>
      </c>
      <c r="D281" s="22" t="s">
        <v>230</v>
      </c>
      <c r="E281" s="23">
        <v>3000</v>
      </c>
      <c r="F281" s="23">
        <v>9433.9599999999991</v>
      </c>
      <c r="G281" s="23">
        <v>9433.9599999999991</v>
      </c>
      <c r="H281" s="23">
        <v>9433.9599999999991</v>
      </c>
      <c r="I281" s="23">
        <v>0</v>
      </c>
    </row>
    <row r="282" spans="1:9" ht="12" customHeight="1">
      <c r="A282" s="70" t="s">
        <v>338</v>
      </c>
      <c r="B282" s="70"/>
      <c r="C282" s="24" t="s">
        <v>99</v>
      </c>
      <c r="D282" s="25" t="s">
        <v>339</v>
      </c>
      <c r="E282" s="26">
        <f>SUM(E278:E281)</f>
        <v>32000</v>
      </c>
      <c r="F282" s="26">
        <f t="shared" ref="F282:I282" si="39">SUM(F278:F281)</f>
        <v>67196.22</v>
      </c>
      <c r="G282" s="26">
        <f t="shared" si="39"/>
        <v>67196.22</v>
      </c>
      <c r="H282" s="26">
        <f t="shared" si="39"/>
        <v>67196.22</v>
      </c>
      <c r="I282" s="26">
        <f t="shared" si="39"/>
        <v>0</v>
      </c>
    </row>
    <row r="283" spans="1:9" ht="15.9" customHeight="1">
      <c r="A283" s="69" t="s">
        <v>139</v>
      </c>
      <c r="B283" s="69"/>
      <c r="C283" s="21" t="s">
        <v>232</v>
      </c>
      <c r="D283" s="22" t="s">
        <v>233</v>
      </c>
      <c r="E283" s="23">
        <v>3720000</v>
      </c>
      <c r="F283" s="23">
        <v>3720000</v>
      </c>
      <c r="G283" s="23">
        <v>3468559</v>
      </c>
      <c r="H283" s="23">
        <v>3720000</v>
      </c>
      <c r="I283" s="23">
        <v>4400000</v>
      </c>
    </row>
    <row r="284" spans="1:9" ht="12" customHeight="1">
      <c r="A284" s="69" t="s">
        <v>139</v>
      </c>
      <c r="B284" s="69"/>
      <c r="C284" s="21" t="s">
        <v>243</v>
      </c>
      <c r="D284" s="22" t="s">
        <v>244</v>
      </c>
      <c r="E284" s="23">
        <v>500000</v>
      </c>
      <c r="F284" s="23">
        <v>500000</v>
      </c>
      <c r="G284" s="23">
        <v>233125</v>
      </c>
      <c r="H284" s="23">
        <v>500000</v>
      </c>
      <c r="I284" s="23">
        <v>500000</v>
      </c>
    </row>
    <row r="285" spans="1:9" ht="15.9" customHeight="1">
      <c r="A285" s="69" t="s">
        <v>139</v>
      </c>
      <c r="B285" s="69"/>
      <c r="C285" s="21" t="s">
        <v>234</v>
      </c>
      <c r="D285" s="22" t="s">
        <v>235</v>
      </c>
      <c r="E285" s="23">
        <v>880000</v>
      </c>
      <c r="F285" s="23">
        <v>880000</v>
      </c>
      <c r="G285" s="23">
        <v>848875</v>
      </c>
      <c r="H285" s="23">
        <v>880000</v>
      </c>
      <c r="I285" s="23">
        <v>1100000</v>
      </c>
    </row>
    <row r="286" spans="1:9" ht="12" customHeight="1">
      <c r="A286" s="69" t="s">
        <v>139</v>
      </c>
      <c r="B286" s="69"/>
      <c r="C286" s="21" t="s">
        <v>236</v>
      </c>
      <c r="D286" s="22" t="s">
        <v>237</v>
      </c>
      <c r="E286" s="23">
        <v>410000</v>
      </c>
      <c r="F286" s="23">
        <v>410000</v>
      </c>
      <c r="G286" s="23">
        <v>301322</v>
      </c>
      <c r="H286" s="23">
        <v>410000</v>
      </c>
      <c r="I286" s="23">
        <v>600000</v>
      </c>
    </row>
    <row r="287" spans="1:9" ht="15.9" customHeight="1">
      <c r="A287" s="69" t="s">
        <v>139</v>
      </c>
      <c r="B287" s="69"/>
      <c r="C287" s="21" t="s">
        <v>331</v>
      </c>
      <c r="D287" s="22" t="s">
        <v>332</v>
      </c>
      <c r="E287" s="23">
        <v>37000</v>
      </c>
      <c r="F287" s="23">
        <v>37000</v>
      </c>
      <c r="G287" s="23">
        <v>36820</v>
      </c>
      <c r="H287" s="23">
        <v>36820</v>
      </c>
      <c r="I287" s="23">
        <v>42000</v>
      </c>
    </row>
    <row r="288" spans="1:9" ht="12" customHeight="1">
      <c r="A288" s="69" t="s">
        <v>139</v>
      </c>
      <c r="B288" s="69"/>
      <c r="C288" s="21" t="s">
        <v>340</v>
      </c>
      <c r="D288" s="22" t="s">
        <v>341</v>
      </c>
      <c r="E288" s="23">
        <v>160000</v>
      </c>
      <c r="F288" s="23">
        <v>160000</v>
      </c>
      <c r="G288" s="23">
        <v>43356.72</v>
      </c>
      <c r="H288" s="23">
        <v>80000</v>
      </c>
      <c r="I288" s="23">
        <v>0</v>
      </c>
    </row>
    <row r="289" spans="1:10" ht="12" customHeight="1">
      <c r="A289" s="69" t="s">
        <v>139</v>
      </c>
      <c r="B289" s="69"/>
      <c r="C289" s="21" t="s">
        <v>269</v>
      </c>
      <c r="D289" s="22" t="s">
        <v>270</v>
      </c>
      <c r="E289" s="23">
        <v>0</v>
      </c>
      <c r="F289" s="23">
        <v>10700</v>
      </c>
      <c r="G289" s="23">
        <v>10687</v>
      </c>
      <c r="H289" s="23">
        <v>10700</v>
      </c>
      <c r="I289" s="23">
        <v>0</v>
      </c>
    </row>
    <row r="290" spans="1:10" ht="12" customHeight="1">
      <c r="A290" s="69" t="s">
        <v>139</v>
      </c>
      <c r="B290" s="69"/>
      <c r="C290" s="21" t="s">
        <v>276</v>
      </c>
      <c r="D290" s="22" t="s">
        <v>277</v>
      </c>
      <c r="E290" s="23">
        <v>4000</v>
      </c>
      <c r="F290" s="23">
        <v>4000</v>
      </c>
      <c r="G290" s="23">
        <v>0</v>
      </c>
      <c r="H290" s="23">
        <v>0</v>
      </c>
      <c r="I290" s="23">
        <v>0</v>
      </c>
    </row>
    <row r="291" spans="1:10" ht="12" customHeight="1">
      <c r="A291" s="69" t="s">
        <v>139</v>
      </c>
      <c r="B291" s="69"/>
      <c r="C291" s="21" t="s">
        <v>278</v>
      </c>
      <c r="D291" s="22" t="s">
        <v>279</v>
      </c>
      <c r="E291" s="23">
        <v>23000</v>
      </c>
      <c r="F291" s="23">
        <v>23000</v>
      </c>
      <c r="G291" s="23">
        <v>0</v>
      </c>
      <c r="H291" s="23">
        <v>2000</v>
      </c>
      <c r="I291" s="23">
        <v>2000</v>
      </c>
    </row>
    <row r="292" spans="1:10" ht="12" customHeight="1">
      <c r="A292" s="69" t="s">
        <v>139</v>
      </c>
      <c r="B292" s="69"/>
      <c r="C292" s="21" t="s">
        <v>238</v>
      </c>
      <c r="D292" s="22" t="s">
        <v>239</v>
      </c>
      <c r="E292" s="23">
        <v>5000</v>
      </c>
      <c r="F292" s="23">
        <v>5000</v>
      </c>
      <c r="G292" s="23">
        <v>959.31</v>
      </c>
      <c r="H292" s="23">
        <v>1500</v>
      </c>
      <c r="I292" s="23">
        <v>0</v>
      </c>
    </row>
    <row r="293" spans="1:10" ht="12" customHeight="1">
      <c r="A293" s="69" t="s">
        <v>139</v>
      </c>
      <c r="B293" s="69"/>
      <c r="C293" s="21" t="s">
        <v>215</v>
      </c>
      <c r="D293" s="22" t="s">
        <v>216</v>
      </c>
      <c r="E293" s="23">
        <v>150000</v>
      </c>
      <c r="F293" s="23">
        <v>400000</v>
      </c>
      <c r="G293" s="23">
        <v>351273.94</v>
      </c>
      <c r="H293" s="23">
        <v>400000</v>
      </c>
      <c r="I293" s="23">
        <v>600000</v>
      </c>
      <c r="J293" s="40" t="s">
        <v>342</v>
      </c>
    </row>
    <row r="294" spans="1:10" ht="12" customHeight="1">
      <c r="A294" s="69" t="s">
        <v>139</v>
      </c>
      <c r="B294" s="69"/>
      <c r="C294" s="21" t="s">
        <v>343</v>
      </c>
      <c r="D294" s="22" t="s">
        <v>344</v>
      </c>
      <c r="E294" s="23">
        <v>0</v>
      </c>
      <c r="F294" s="23">
        <v>250000</v>
      </c>
      <c r="G294" s="23">
        <v>248292</v>
      </c>
      <c r="H294" s="23">
        <v>250000</v>
      </c>
      <c r="I294" s="23">
        <v>0</v>
      </c>
    </row>
    <row r="295" spans="1:10" ht="12" customHeight="1">
      <c r="A295" s="69" t="s">
        <v>139</v>
      </c>
      <c r="B295" s="69"/>
      <c r="C295" s="21" t="s">
        <v>183</v>
      </c>
      <c r="D295" s="22" t="s">
        <v>184</v>
      </c>
      <c r="E295" s="23">
        <v>200000</v>
      </c>
      <c r="F295" s="23">
        <v>206200</v>
      </c>
      <c r="G295" s="23">
        <v>200741.56</v>
      </c>
      <c r="H295" s="23">
        <v>206200</v>
      </c>
      <c r="I295" s="23">
        <v>200000</v>
      </c>
    </row>
    <row r="296" spans="1:10" ht="12" customHeight="1">
      <c r="A296" s="69" t="s">
        <v>139</v>
      </c>
      <c r="B296" s="69"/>
      <c r="C296" s="21" t="s">
        <v>206</v>
      </c>
      <c r="D296" s="22" t="s">
        <v>207</v>
      </c>
      <c r="E296" s="23">
        <v>15000</v>
      </c>
      <c r="F296" s="23">
        <v>15000</v>
      </c>
      <c r="G296" s="23">
        <v>10150</v>
      </c>
      <c r="H296" s="23">
        <v>15000</v>
      </c>
      <c r="I296" s="23">
        <v>20000</v>
      </c>
    </row>
    <row r="297" spans="1:10" ht="12" customHeight="1">
      <c r="A297" s="69" t="s">
        <v>139</v>
      </c>
      <c r="B297" s="69"/>
      <c r="C297" s="21" t="s">
        <v>217</v>
      </c>
      <c r="D297" s="22" t="s">
        <v>218</v>
      </c>
      <c r="E297" s="23">
        <v>180000</v>
      </c>
      <c r="F297" s="23">
        <v>180000</v>
      </c>
      <c r="G297" s="23">
        <v>-53712.75</v>
      </c>
      <c r="H297" s="23">
        <v>160000</v>
      </c>
      <c r="I297" s="23">
        <v>170000</v>
      </c>
    </row>
    <row r="298" spans="1:10" ht="12" customHeight="1">
      <c r="A298" s="69" t="s">
        <v>139</v>
      </c>
      <c r="B298" s="69"/>
      <c r="C298" s="21" t="s">
        <v>185</v>
      </c>
      <c r="D298" s="22" t="s">
        <v>186</v>
      </c>
      <c r="E298" s="23">
        <v>57000</v>
      </c>
      <c r="F298" s="23">
        <v>57000</v>
      </c>
      <c r="G298" s="23">
        <v>7121.83</v>
      </c>
      <c r="H298" s="23">
        <v>50000</v>
      </c>
      <c r="I298" s="23">
        <v>60000</v>
      </c>
    </row>
    <row r="299" spans="1:10" ht="12" customHeight="1">
      <c r="A299" s="69" t="s">
        <v>139</v>
      </c>
      <c r="B299" s="69"/>
      <c r="C299" s="21" t="s">
        <v>187</v>
      </c>
      <c r="D299" s="22" t="s">
        <v>188</v>
      </c>
      <c r="E299" s="23">
        <v>50000</v>
      </c>
      <c r="F299" s="23">
        <v>50000</v>
      </c>
      <c r="G299" s="23">
        <v>5339.26</v>
      </c>
      <c r="H299" s="23">
        <v>10000</v>
      </c>
      <c r="I299" s="23">
        <v>10000</v>
      </c>
    </row>
    <row r="300" spans="1:10" ht="12" customHeight="1">
      <c r="A300" s="69" t="s">
        <v>139</v>
      </c>
      <c r="B300" s="69"/>
      <c r="C300" s="21" t="s">
        <v>251</v>
      </c>
      <c r="D300" s="22" t="s">
        <v>252</v>
      </c>
      <c r="E300" s="23">
        <v>20000</v>
      </c>
      <c r="F300" s="23">
        <v>27000</v>
      </c>
      <c r="G300" s="23">
        <v>25528</v>
      </c>
      <c r="H300" s="23">
        <v>27000</v>
      </c>
      <c r="I300" s="23">
        <v>25000</v>
      </c>
    </row>
    <row r="301" spans="1:10" ht="12" customHeight="1">
      <c r="A301" s="69" t="s">
        <v>139</v>
      </c>
      <c r="B301" s="69"/>
      <c r="C301" s="21" t="s">
        <v>219</v>
      </c>
      <c r="D301" s="22" t="s">
        <v>220</v>
      </c>
      <c r="E301" s="23">
        <v>150000</v>
      </c>
      <c r="F301" s="23">
        <v>150000</v>
      </c>
      <c r="G301" s="23">
        <v>102124.63</v>
      </c>
      <c r="H301" s="23">
        <v>150000</v>
      </c>
      <c r="I301" s="23">
        <v>150000</v>
      </c>
    </row>
    <row r="302" spans="1:10" ht="12" customHeight="1">
      <c r="A302" s="69" t="s">
        <v>139</v>
      </c>
      <c r="B302" s="69"/>
      <c r="C302" s="21" t="s">
        <v>253</v>
      </c>
      <c r="D302" s="22" t="s">
        <v>254</v>
      </c>
      <c r="E302" s="23">
        <v>10000</v>
      </c>
      <c r="F302" s="23">
        <v>55800</v>
      </c>
      <c r="G302" s="23">
        <v>55768.84</v>
      </c>
      <c r="H302" s="23">
        <v>55800</v>
      </c>
      <c r="I302" s="23">
        <v>60000</v>
      </c>
    </row>
    <row r="303" spans="1:10" ht="12" customHeight="1">
      <c r="A303" s="69" t="s">
        <v>139</v>
      </c>
      <c r="B303" s="69"/>
      <c r="C303" s="21" t="s">
        <v>309</v>
      </c>
      <c r="D303" s="22" t="s">
        <v>310</v>
      </c>
      <c r="E303" s="23">
        <v>1670000</v>
      </c>
      <c r="F303" s="23">
        <v>1670000</v>
      </c>
      <c r="G303" s="23">
        <v>1214731.25</v>
      </c>
      <c r="H303" s="23">
        <v>1670000</v>
      </c>
      <c r="I303" s="23">
        <v>1800000</v>
      </c>
    </row>
    <row r="304" spans="1:10" ht="12" customHeight="1">
      <c r="A304" s="69" t="s">
        <v>139</v>
      </c>
      <c r="B304" s="69"/>
      <c r="C304" s="21" t="s">
        <v>227</v>
      </c>
      <c r="D304" s="22" t="s">
        <v>228</v>
      </c>
      <c r="E304" s="23">
        <v>100000</v>
      </c>
      <c r="F304" s="23">
        <v>100000</v>
      </c>
      <c r="G304" s="23">
        <v>42206.9</v>
      </c>
      <c r="H304" s="23">
        <v>55000</v>
      </c>
      <c r="I304" s="23">
        <v>100000</v>
      </c>
    </row>
    <row r="305" spans="1:10" ht="15.9" customHeight="1">
      <c r="A305" s="69" t="s">
        <v>139</v>
      </c>
      <c r="B305" s="69"/>
      <c r="C305" s="21" t="s">
        <v>240</v>
      </c>
      <c r="D305" s="22" t="s">
        <v>241</v>
      </c>
      <c r="E305" s="23">
        <v>350000</v>
      </c>
      <c r="F305" s="23">
        <v>350000</v>
      </c>
      <c r="G305" s="23">
        <v>321644.71000000002</v>
      </c>
      <c r="H305" s="23">
        <v>350000</v>
      </c>
      <c r="I305" s="23">
        <v>550000</v>
      </c>
    </row>
    <row r="306" spans="1:10" ht="12" customHeight="1">
      <c r="A306" s="69" t="s">
        <v>139</v>
      </c>
      <c r="B306" s="69"/>
      <c r="C306" s="21" t="s">
        <v>189</v>
      </c>
      <c r="D306" s="22" t="s">
        <v>190</v>
      </c>
      <c r="E306" s="23">
        <v>2939000</v>
      </c>
      <c r="F306" s="23">
        <v>2705000</v>
      </c>
      <c r="G306" s="23">
        <v>967367.08</v>
      </c>
      <c r="H306" s="23">
        <v>1600000</v>
      </c>
      <c r="I306" s="23">
        <v>2879000</v>
      </c>
    </row>
    <row r="307" spans="1:10" ht="12" customHeight="1">
      <c r="A307" s="69" t="s">
        <v>139</v>
      </c>
      <c r="B307" s="69"/>
      <c r="C307" s="21" t="s">
        <v>191</v>
      </c>
      <c r="D307" s="22" t="s">
        <v>192</v>
      </c>
      <c r="E307" s="23">
        <v>150000</v>
      </c>
      <c r="F307" s="23">
        <v>625700</v>
      </c>
      <c r="G307" s="23">
        <v>625697.4</v>
      </c>
      <c r="H307" s="23">
        <v>625700</v>
      </c>
      <c r="I307" s="23">
        <v>100000</v>
      </c>
    </row>
    <row r="308" spans="1:10" ht="12" customHeight="1">
      <c r="A308" s="69" t="s">
        <v>139</v>
      </c>
      <c r="B308" s="69"/>
      <c r="C308" s="21" t="s">
        <v>345</v>
      </c>
      <c r="D308" s="22" t="s">
        <v>346</v>
      </c>
      <c r="E308" s="23">
        <v>30000</v>
      </c>
      <c r="F308" s="23">
        <v>30000</v>
      </c>
      <c r="G308" s="23">
        <v>6272.64</v>
      </c>
      <c r="H308" s="23">
        <v>10000</v>
      </c>
      <c r="I308" s="23">
        <v>0</v>
      </c>
    </row>
    <row r="309" spans="1:10" ht="12" customHeight="1">
      <c r="A309" s="69" t="s">
        <v>139</v>
      </c>
      <c r="B309" s="69"/>
      <c r="C309" s="21" t="s">
        <v>336</v>
      </c>
      <c r="D309" s="22" t="s">
        <v>337</v>
      </c>
      <c r="E309" s="23">
        <v>40000</v>
      </c>
      <c r="F309" s="23">
        <v>40000</v>
      </c>
      <c r="G309" s="23">
        <v>31129</v>
      </c>
      <c r="H309" s="23">
        <v>38000</v>
      </c>
      <c r="I309" s="23">
        <v>45000</v>
      </c>
    </row>
    <row r="310" spans="1:10" ht="12" customHeight="1">
      <c r="A310" s="69" t="s">
        <v>139</v>
      </c>
      <c r="B310" s="69"/>
      <c r="C310" s="21" t="s">
        <v>229</v>
      </c>
      <c r="D310" s="22" t="s">
        <v>230</v>
      </c>
      <c r="E310" s="23">
        <v>130000</v>
      </c>
      <c r="F310" s="23">
        <v>130000</v>
      </c>
      <c r="G310" s="23">
        <v>106398.57</v>
      </c>
      <c r="H310" s="23">
        <v>130000</v>
      </c>
      <c r="I310" s="23">
        <v>150000</v>
      </c>
    </row>
    <row r="311" spans="1:10" ht="12" customHeight="1">
      <c r="A311" s="69" t="s">
        <v>139</v>
      </c>
      <c r="B311" s="69"/>
      <c r="C311" s="21" t="s">
        <v>347</v>
      </c>
      <c r="D311" s="22" t="s">
        <v>348</v>
      </c>
      <c r="E311" s="23">
        <v>0</v>
      </c>
      <c r="F311" s="23">
        <v>3000</v>
      </c>
      <c r="G311" s="23">
        <v>2904</v>
      </c>
      <c r="H311" s="23">
        <v>2904</v>
      </c>
      <c r="I311" s="23">
        <v>0</v>
      </c>
    </row>
    <row r="312" spans="1:10" ht="12" customHeight="1">
      <c r="A312" s="69" t="s">
        <v>139</v>
      </c>
      <c r="B312" s="69"/>
      <c r="C312" s="21" t="s">
        <v>349</v>
      </c>
      <c r="D312" s="22" t="s">
        <v>311</v>
      </c>
      <c r="E312" s="23">
        <v>80000</v>
      </c>
      <c r="F312" s="23">
        <v>80000</v>
      </c>
      <c r="G312" s="23">
        <v>41721.599999999999</v>
      </c>
      <c r="H312" s="23">
        <v>42000</v>
      </c>
      <c r="I312" s="23">
        <v>0</v>
      </c>
    </row>
    <row r="313" spans="1:10" ht="12" customHeight="1">
      <c r="A313" s="69" t="s">
        <v>139</v>
      </c>
      <c r="B313" s="69"/>
      <c r="C313" s="21" t="s">
        <v>350</v>
      </c>
      <c r="D313" s="22" t="s">
        <v>351</v>
      </c>
      <c r="E313" s="23">
        <v>0</v>
      </c>
      <c r="F313" s="23">
        <v>0</v>
      </c>
      <c r="G313" s="23">
        <v>18490</v>
      </c>
      <c r="H313" s="23">
        <v>0</v>
      </c>
      <c r="I313" s="23">
        <v>0</v>
      </c>
    </row>
    <row r="314" spans="1:10" ht="12" customHeight="1">
      <c r="A314" s="69" t="s">
        <v>139</v>
      </c>
      <c r="B314" s="69"/>
      <c r="C314" s="21" t="s">
        <v>282</v>
      </c>
      <c r="D314" s="22" t="s">
        <v>283</v>
      </c>
      <c r="E314" s="23">
        <v>50000</v>
      </c>
      <c r="F314" s="23">
        <v>50000</v>
      </c>
      <c r="G314" s="23">
        <v>0</v>
      </c>
      <c r="H314" s="23">
        <v>5000</v>
      </c>
      <c r="I314" s="23">
        <v>0</v>
      </c>
    </row>
    <row r="315" spans="1:10" ht="12" customHeight="1">
      <c r="A315" s="69" t="s">
        <v>139</v>
      </c>
      <c r="B315" s="69"/>
      <c r="C315" s="21" t="s">
        <v>255</v>
      </c>
      <c r="D315" s="22" t="s">
        <v>256</v>
      </c>
      <c r="E315" s="23">
        <v>0</v>
      </c>
      <c r="F315" s="23">
        <v>16000</v>
      </c>
      <c r="G315" s="23">
        <v>15093</v>
      </c>
      <c r="H315" s="23">
        <v>16000</v>
      </c>
      <c r="I315" s="23">
        <v>0</v>
      </c>
    </row>
    <row r="316" spans="1:10" ht="12" customHeight="1">
      <c r="A316" s="69" t="s">
        <v>139</v>
      </c>
      <c r="B316" s="69"/>
      <c r="C316" s="21" t="s">
        <v>257</v>
      </c>
      <c r="D316" s="22" t="s">
        <v>258</v>
      </c>
      <c r="E316" s="23">
        <v>60000</v>
      </c>
      <c r="F316" s="23">
        <v>60000</v>
      </c>
      <c r="G316" s="23">
        <v>0</v>
      </c>
      <c r="H316" s="23">
        <v>0</v>
      </c>
      <c r="I316" s="23">
        <v>0</v>
      </c>
    </row>
    <row r="317" spans="1:10" ht="15.9" customHeight="1">
      <c r="A317" s="69" t="s">
        <v>139</v>
      </c>
      <c r="B317" s="69"/>
      <c r="C317" s="21" t="s">
        <v>352</v>
      </c>
      <c r="D317" s="22" t="s">
        <v>353</v>
      </c>
      <c r="E317" s="23">
        <v>24000</v>
      </c>
      <c r="F317" s="23">
        <v>48000</v>
      </c>
      <c r="G317" s="23">
        <v>24000</v>
      </c>
      <c r="H317" s="23">
        <v>40000</v>
      </c>
      <c r="I317" s="23">
        <v>0</v>
      </c>
    </row>
    <row r="318" spans="1:10" ht="12" customHeight="1">
      <c r="A318" s="69" t="s">
        <v>139</v>
      </c>
      <c r="B318" s="69"/>
      <c r="C318" s="21" t="s">
        <v>354</v>
      </c>
      <c r="D318" s="22" t="s">
        <v>355</v>
      </c>
      <c r="E318" s="23">
        <v>55000</v>
      </c>
      <c r="F318" s="23">
        <v>0</v>
      </c>
      <c r="G318" s="23">
        <v>0</v>
      </c>
      <c r="H318" s="23">
        <v>0</v>
      </c>
      <c r="I318" s="23">
        <v>48000</v>
      </c>
      <c r="J318" s="40" t="s">
        <v>356</v>
      </c>
    </row>
    <row r="319" spans="1:10" ht="12" customHeight="1">
      <c r="A319" s="69" t="s">
        <v>139</v>
      </c>
      <c r="B319" s="69"/>
      <c r="C319" s="21" t="s">
        <v>284</v>
      </c>
      <c r="D319" s="22" t="s">
        <v>285</v>
      </c>
      <c r="E319" s="23">
        <v>192000</v>
      </c>
      <c r="F319" s="23">
        <v>192000</v>
      </c>
      <c r="G319" s="23">
        <v>100000</v>
      </c>
      <c r="H319" s="23">
        <v>192000</v>
      </c>
      <c r="I319" s="23">
        <v>192000</v>
      </c>
      <c r="J319" s="40" t="s">
        <v>357</v>
      </c>
    </row>
    <row r="320" spans="1:10" ht="12" customHeight="1">
      <c r="A320" s="69" t="s">
        <v>139</v>
      </c>
      <c r="B320" s="69"/>
      <c r="C320" s="21" t="s">
        <v>286</v>
      </c>
      <c r="D320" s="22" t="s">
        <v>287</v>
      </c>
      <c r="E320" s="23">
        <v>8000</v>
      </c>
      <c r="F320" s="23">
        <v>8000</v>
      </c>
      <c r="G320" s="23">
        <v>356591</v>
      </c>
      <c r="H320" s="23">
        <v>356591</v>
      </c>
      <c r="I320" s="23">
        <v>2500000</v>
      </c>
      <c r="J320" s="40" t="s">
        <v>358</v>
      </c>
    </row>
    <row r="321" spans="1:10" ht="12" customHeight="1">
      <c r="A321" s="69" t="s">
        <v>139</v>
      </c>
      <c r="B321" s="69"/>
      <c r="C321" s="21" t="s">
        <v>288</v>
      </c>
      <c r="D321" s="22" t="s">
        <v>289</v>
      </c>
      <c r="E321" s="23">
        <v>1000</v>
      </c>
      <c r="F321" s="23">
        <v>1000</v>
      </c>
      <c r="G321" s="23">
        <v>0</v>
      </c>
      <c r="H321" s="23">
        <v>1000</v>
      </c>
      <c r="I321" s="23">
        <v>10000</v>
      </c>
    </row>
    <row r="322" spans="1:10" ht="12" customHeight="1">
      <c r="A322" s="69" t="s">
        <v>139</v>
      </c>
      <c r="B322" s="69"/>
      <c r="C322" s="21" t="s">
        <v>290</v>
      </c>
      <c r="D322" s="22" t="s">
        <v>291</v>
      </c>
      <c r="E322" s="23">
        <v>100000</v>
      </c>
      <c r="F322" s="23">
        <v>100000</v>
      </c>
      <c r="G322" s="23">
        <v>53875</v>
      </c>
      <c r="H322" s="23">
        <v>55000</v>
      </c>
      <c r="I322" s="23">
        <v>60000</v>
      </c>
    </row>
    <row r="323" spans="1:10" ht="12" customHeight="1">
      <c r="A323" s="69" t="s">
        <v>139</v>
      </c>
      <c r="B323" s="69"/>
      <c r="C323" s="21" t="s">
        <v>292</v>
      </c>
      <c r="D323" s="22" t="s">
        <v>293</v>
      </c>
      <c r="E323" s="23">
        <v>163000</v>
      </c>
      <c r="F323" s="23">
        <v>216000</v>
      </c>
      <c r="G323" s="23">
        <v>214535.55</v>
      </c>
      <c r="H323" s="23">
        <v>216000</v>
      </c>
      <c r="I323" s="23">
        <v>163000</v>
      </c>
      <c r="J323" s="40" t="s">
        <v>359</v>
      </c>
    </row>
    <row r="324" spans="1:10" ht="12" customHeight="1">
      <c r="A324" s="69" t="s">
        <v>139</v>
      </c>
      <c r="B324" s="69"/>
      <c r="C324" s="21" t="s">
        <v>265</v>
      </c>
      <c r="D324" s="22" t="s">
        <v>266</v>
      </c>
      <c r="E324" s="23">
        <v>0</v>
      </c>
      <c r="F324" s="23">
        <v>355000</v>
      </c>
      <c r="G324" s="23">
        <v>0</v>
      </c>
      <c r="H324" s="23">
        <v>355000</v>
      </c>
      <c r="I324" s="23">
        <v>0</v>
      </c>
    </row>
    <row r="325" spans="1:10" ht="12" customHeight="1">
      <c r="A325" s="21"/>
      <c r="B325" s="21">
        <v>6171</v>
      </c>
      <c r="C325" s="21">
        <v>6119</v>
      </c>
      <c r="D325" s="22" t="s">
        <v>360</v>
      </c>
      <c r="E325" s="23">
        <v>0</v>
      </c>
      <c r="F325" s="23">
        <v>0</v>
      </c>
      <c r="G325" s="23">
        <v>0</v>
      </c>
      <c r="H325" s="23">
        <v>0</v>
      </c>
      <c r="I325" s="23">
        <v>1000000</v>
      </c>
      <c r="J325" s="40" t="s">
        <v>361</v>
      </c>
    </row>
    <row r="326" spans="1:10" ht="12" customHeight="1">
      <c r="A326" s="69" t="s">
        <v>139</v>
      </c>
      <c r="B326" s="69"/>
      <c r="C326" s="21" t="s">
        <v>193</v>
      </c>
      <c r="D326" s="22" t="s">
        <v>194</v>
      </c>
      <c r="E326" s="23">
        <v>4487000</v>
      </c>
      <c r="F326" s="23">
        <v>3593800</v>
      </c>
      <c r="G326" s="23">
        <v>797236.87</v>
      </c>
      <c r="H326" s="23">
        <v>3593800</v>
      </c>
      <c r="I326" s="23">
        <v>0</v>
      </c>
    </row>
    <row r="327" spans="1:10" ht="12" customHeight="1">
      <c r="A327" s="69" t="s">
        <v>139</v>
      </c>
      <c r="B327" s="69"/>
      <c r="C327" s="21" t="s">
        <v>195</v>
      </c>
      <c r="D327" s="22" t="s">
        <v>196</v>
      </c>
      <c r="E327" s="23">
        <v>0</v>
      </c>
      <c r="F327" s="23">
        <v>185800</v>
      </c>
      <c r="G327" s="23">
        <v>185719</v>
      </c>
      <c r="H327" s="23">
        <v>185800</v>
      </c>
      <c r="I327" s="23">
        <v>250000</v>
      </c>
      <c r="J327" s="40" t="s">
        <v>362</v>
      </c>
    </row>
    <row r="328" spans="1:10" ht="12" customHeight="1">
      <c r="A328" s="70" t="s">
        <v>139</v>
      </c>
      <c r="B328" s="70"/>
      <c r="C328" s="24" t="s">
        <v>99</v>
      </c>
      <c r="D328" s="25" t="s">
        <v>19</v>
      </c>
      <c r="E328" s="26">
        <f>SUM(E283:E327)</f>
        <v>17200000</v>
      </c>
      <c r="F328" s="26">
        <f t="shared" ref="F328:I328" si="40">SUM(F283:F327)</f>
        <v>17700000</v>
      </c>
      <c r="G328" s="26">
        <f t="shared" si="40"/>
        <v>11021944.91</v>
      </c>
      <c r="H328" s="26">
        <f t="shared" si="40"/>
        <v>16504815</v>
      </c>
      <c r="I328" s="26">
        <f t="shared" si="40"/>
        <v>17786000</v>
      </c>
    </row>
    <row r="329" spans="1:10" ht="12" customHeight="1">
      <c r="A329" s="69" t="s">
        <v>142</v>
      </c>
      <c r="B329" s="69"/>
      <c r="C329" s="21" t="s">
        <v>363</v>
      </c>
      <c r="D329" s="22" t="s">
        <v>364</v>
      </c>
      <c r="E329" s="23">
        <v>1300000</v>
      </c>
      <c r="F329" s="23">
        <v>1300000</v>
      </c>
      <c r="G329" s="23">
        <v>1000850.25</v>
      </c>
      <c r="H329" s="23">
        <v>1300000</v>
      </c>
      <c r="I329" s="23">
        <v>1300000</v>
      </c>
    </row>
    <row r="330" spans="1:10" ht="12" customHeight="1">
      <c r="A330" s="69" t="s">
        <v>142</v>
      </c>
      <c r="B330" s="69"/>
      <c r="C330" s="21" t="s">
        <v>302</v>
      </c>
      <c r="D330" s="22" t="s">
        <v>303</v>
      </c>
      <c r="E330" s="23">
        <v>150000</v>
      </c>
      <c r="F330" s="23">
        <v>150000</v>
      </c>
      <c r="G330" s="23">
        <v>60657.55</v>
      </c>
      <c r="H330" s="23">
        <v>150000</v>
      </c>
      <c r="I330" s="23">
        <v>100000</v>
      </c>
    </row>
    <row r="331" spans="1:10" ht="12" customHeight="1">
      <c r="A331" s="70" t="s">
        <v>142</v>
      </c>
      <c r="B331" s="70"/>
      <c r="C331" s="24" t="s">
        <v>99</v>
      </c>
      <c r="D331" s="25" t="s">
        <v>20</v>
      </c>
      <c r="E331" s="26">
        <f>SUM(E329:E330)</f>
        <v>1450000</v>
      </c>
      <c r="F331" s="26">
        <f t="shared" ref="F331:I331" si="41">SUM(F329:F330)</f>
        <v>1450000</v>
      </c>
      <c r="G331" s="26">
        <f t="shared" si="41"/>
        <v>1061507.8</v>
      </c>
      <c r="H331" s="26">
        <f t="shared" si="41"/>
        <v>1450000</v>
      </c>
      <c r="I331" s="26">
        <f t="shared" si="41"/>
        <v>1400000</v>
      </c>
    </row>
    <row r="332" spans="1:10" ht="12" customHeight="1">
      <c r="A332" s="69" t="s">
        <v>365</v>
      </c>
      <c r="B332" s="69"/>
      <c r="C332" s="21" t="s">
        <v>302</v>
      </c>
      <c r="D332" s="22" t="s">
        <v>303</v>
      </c>
      <c r="E332" s="23">
        <v>250000</v>
      </c>
      <c r="F332" s="23">
        <v>250000</v>
      </c>
      <c r="G332" s="23">
        <v>196977</v>
      </c>
      <c r="H332" s="23">
        <v>250000</v>
      </c>
      <c r="I332" s="23">
        <v>250000</v>
      </c>
    </row>
    <row r="333" spans="1:10" ht="12" customHeight="1">
      <c r="A333" s="70" t="s">
        <v>365</v>
      </c>
      <c r="B333" s="70"/>
      <c r="C333" s="24" t="s">
        <v>99</v>
      </c>
      <c r="D333" s="25" t="s">
        <v>21</v>
      </c>
      <c r="E333" s="26">
        <f>SUM(E332)</f>
        <v>250000</v>
      </c>
      <c r="F333" s="26">
        <f t="shared" ref="F333:I333" si="42">SUM(F332)</f>
        <v>250000</v>
      </c>
      <c r="G333" s="26">
        <f t="shared" si="42"/>
        <v>196977</v>
      </c>
      <c r="H333" s="26">
        <f t="shared" si="42"/>
        <v>250000</v>
      </c>
      <c r="I333" s="26">
        <f t="shared" si="42"/>
        <v>250000</v>
      </c>
    </row>
    <row r="334" spans="1:10" ht="12" customHeight="1">
      <c r="A334" s="69" t="s">
        <v>145</v>
      </c>
      <c r="B334" s="69"/>
      <c r="C334" s="21" t="s">
        <v>366</v>
      </c>
      <c r="D334" s="22" t="s">
        <v>367</v>
      </c>
      <c r="E334" s="23">
        <v>0</v>
      </c>
      <c r="F334" s="23">
        <v>0</v>
      </c>
      <c r="G334" s="23">
        <v>128796930.66</v>
      </c>
      <c r="H334" s="23">
        <v>128796930.66</v>
      </c>
      <c r="I334" s="23">
        <v>0</v>
      </c>
    </row>
    <row r="335" spans="1:10" ht="12" customHeight="1">
      <c r="A335" s="70" t="s">
        <v>145</v>
      </c>
      <c r="B335" s="70"/>
      <c r="C335" s="24" t="s">
        <v>99</v>
      </c>
      <c r="D335" s="25" t="s">
        <v>22</v>
      </c>
      <c r="E335" s="26">
        <f>SUM(E334)</f>
        <v>0</v>
      </c>
      <c r="F335" s="26">
        <f t="shared" ref="F335:I335" si="43">SUM(F334)</f>
        <v>0</v>
      </c>
      <c r="G335" s="26">
        <f t="shared" si="43"/>
        <v>128796930.66</v>
      </c>
      <c r="H335" s="26">
        <f t="shared" si="43"/>
        <v>128796930.66</v>
      </c>
      <c r="I335" s="26">
        <f t="shared" si="43"/>
        <v>0</v>
      </c>
    </row>
    <row r="336" spans="1:10" ht="12" customHeight="1">
      <c r="A336" s="69" t="s">
        <v>368</v>
      </c>
      <c r="B336" s="69"/>
      <c r="C336" s="21" t="s">
        <v>286</v>
      </c>
      <c r="D336" s="22" t="s">
        <v>287</v>
      </c>
      <c r="E336" s="23">
        <v>1400000</v>
      </c>
      <c r="F336" s="23">
        <v>1400000</v>
      </c>
      <c r="G336" s="23">
        <v>1133679.25</v>
      </c>
      <c r="H336" s="23">
        <v>1400000</v>
      </c>
      <c r="I336" s="23">
        <v>1400000</v>
      </c>
    </row>
    <row r="337" spans="1:9" ht="12" customHeight="1">
      <c r="A337" s="69" t="s">
        <v>368</v>
      </c>
      <c r="B337" s="69"/>
      <c r="C337" s="21" t="s">
        <v>288</v>
      </c>
      <c r="D337" s="22" t="s">
        <v>289</v>
      </c>
      <c r="E337" s="23">
        <v>0</v>
      </c>
      <c r="F337" s="23">
        <v>1746290</v>
      </c>
      <c r="G337" s="23">
        <v>1746290</v>
      </c>
      <c r="H337" s="23">
        <v>1746290</v>
      </c>
      <c r="I337" s="23">
        <v>1746000</v>
      </c>
    </row>
    <row r="338" spans="1:9" ht="12" customHeight="1">
      <c r="A338" s="70" t="s">
        <v>368</v>
      </c>
      <c r="B338" s="70"/>
      <c r="C338" s="24" t="s">
        <v>99</v>
      </c>
      <c r="D338" s="25" t="s">
        <v>42</v>
      </c>
      <c r="E338" s="26">
        <f>SUM(E336:E337)</f>
        <v>1400000</v>
      </c>
      <c r="F338" s="26">
        <f t="shared" ref="F338:I338" si="44">SUM(F336:F337)</f>
        <v>3146290</v>
      </c>
      <c r="G338" s="26">
        <f t="shared" si="44"/>
        <v>2879969.25</v>
      </c>
      <c r="H338" s="26">
        <f t="shared" si="44"/>
        <v>3146290</v>
      </c>
      <c r="I338" s="26">
        <f t="shared" si="44"/>
        <v>3146000</v>
      </c>
    </row>
    <row r="339" spans="1:9" ht="12" customHeight="1">
      <c r="A339" s="69" t="s">
        <v>369</v>
      </c>
      <c r="B339" s="69"/>
      <c r="C339" s="21" t="s">
        <v>370</v>
      </c>
      <c r="D339" s="22" t="s">
        <v>371</v>
      </c>
      <c r="E339" s="23">
        <v>0</v>
      </c>
      <c r="F339" s="23">
        <v>97028</v>
      </c>
      <c r="G339" s="23">
        <v>97028</v>
      </c>
      <c r="H339" s="23">
        <v>97028</v>
      </c>
      <c r="I339" s="23">
        <v>0</v>
      </c>
    </row>
    <row r="340" spans="1:9" ht="12" customHeight="1">
      <c r="A340" s="70" t="s">
        <v>369</v>
      </c>
      <c r="B340" s="70"/>
      <c r="C340" s="24" t="s">
        <v>99</v>
      </c>
      <c r="D340" s="25" t="s">
        <v>43</v>
      </c>
      <c r="E340" s="26">
        <f>SUM(E339)</f>
        <v>0</v>
      </c>
      <c r="F340" s="26">
        <f t="shared" ref="F340:I340" si="45">SUM(F339)</f>
        <v>97028</v>
      </c>
      <c r="G340" s="26">
        <f t="shared" si="45"/>
        <v>97028</v>
      </c>
      <c r="H340" s="26">
        <f t="shared" si="45"/>
        <v>97028</v>
      </c>
      <c r="I340" s="26">
        <f t="shared" si="45"/>
        <v>0</v>
      </c>
    </row>
    <row r="341" spans="1:9" ht="12" customHeight="1">
      <c r="A341" s="69" t="s">
        <v>148</v>
      </c>
      <c r="B341" s="69"/>
      <c r="C341" s="21" t="s">
        <v>370</v>
      </c>
      <c r="D341" s="22" t="s">
        <v>371</v>
      </c>
      <c r="E341" s="23">
        <v>0</v>
      </c>
      <c r="F341" s="23">
        <v>21348.6</v>
      </c>
      <c r="G341" s="23">
        <v>21348.6</v>
      </c>
      <c r="H341" s="23">
        <v>21348.6</v>
      </c>
      <c r="I341" s="23">
        <v>0</v>
      </c>
    </row>
    <row r="342" spans="1:9" ht="12" customHeight="1">
      <c r="A342" s="70" t="s">
        <v>148</v>
      </c>
      <c r="B342" s="70"/>
      <c r="C342" s="24" t="s">
        <v>99</v>
      </c>
      <c r="D342" s="25" t="s">
        <v>44</v>
      </c>
      <c r="E342" s="26">
        <f>SUM(E341)</f>
        <v>0</v>
      </c>
      <c r="F342" s="26">
        <f t="shared" ref="F342:H342" si="46">SUM(F341)</f>
        <v>21348.6</v>
      </c>
      <c r="G342" s="26">
        <f t="shared" si="46"/>
        <v>21348.6</v>
      </c>
      <c r="H342" s="26">
        <f t="shared" si="46"/>
        <v>21348.6</v>
      </c>
      <c r="I342" s="26">
        <v>0</v>
      </c>
    </row>
    <row r="343" spans="1:9" ht="15.9" customHeight="1">
      <c r="A343" s="68" t="s">
        <v>151</v>
      </c>
      <c r="B343" s="68"/>
      <c r="C343" s="68"/>
      <c r="D343" s="68"/>
      <c r="E343" s="29">
        <f>E11+E16+E18+E20+E23+E31+E39+E41+E53+E66+E75+E78+E82+E86+E100+E102+E105+E113+E130+E142+E155+E163+E172+E175+E203+E205+E210+E213+E217+E219+E222+E234+E236+E239+E241+E243+E245+E251+E269+E277+E282+E328+E331+E333+E335+E338+E340+E342</f>
        <v>199314200</v>
      </c>
      <c r="F343" s="29">
        <f>F11+F16+F18+F20+F23+F31+F39+F41+F53+F66+F75+F78+F82+F86+F100+F102+F105+F113+F130+F142+F155+F163+F172+F175+F203+F205+F210+F213+F217+F219+F222+F234+F236+F239+F241+F243+F245+F251+F269+F277+F282+F328+F331+F333+F335+F338+F340+F342</f>
        <v>206422618.81999999</v>
      </c>
      <c r="G343" s="29">
        <f>G11+G16+G18+G20+G23+G31+G39+G41+G53+G66+G75+G78+G82+G86+G100+G102+G105+G113+G130+G142+G155+G163+G172+G175+G203+G205+G210+G213+G217+G219+G222+G234+G236+G239+G241+G243+G245+G251+G269+G277+G282+G328+G331+G333+G335+G338+G340+G342</f>
        <v>207244675.81999999</v>
      </c>
      <c r="H343" s="29">
        <f>H11+H16+H18+H20+H23+H31+H39+H41+H53+H66+H75+H78+H82+H86+H100+H102+H105+H113+H130+H142+H155+H163+H172+H175+H203+H205+H210+H213+H217+H219+H222+H234+H236+H239+H241+H243+H245+H251+H269+H277+H282+H328+H331+H333+H335+H338+H340+H342</f>
        <v>245871139.47999999</v>
      </c>
      <c r="I343" s="29">
        <f>I11+I16+I18+I20+I23+I31+I39+I41+I53+I66+I75+I78+I82+I86+I100+I102+I105+I113+I130+I142+I155+I163+I172+I175+I203+I205+I210+I213+I217+I219+I222+I234+I236+I239+I241+I243+I245+I251+I269+I277+I282+I328+I331+I333+I335+I338+I340+I342</f>
        <v>195316000</v>
      </c>
    </row>
  </sheetData>
  <mergeCells count="337">
    <mergeCell ref="A7:B7"/>
    <mergeCell ref="A8:B8"/>
    <mergeCell ref="A9:B9"/>
    <mergeCell ref="A10:B10"/>
    <mergeCell ref="A11:B11"/>
    <mergeCell ref="A12:B12"/>
    <mergeCell ref="A1:G1"/>
    <mergeCell ref="A2:B2"/>
    <mergeCell ref="A3:B3"/>
    <mergeCell ref="A4:B4"/>
    <mergeCell ref="A5:B5"/>
    <mergeCell ref="A6:B6"/>
    <mergeCell ref="A21:B21"/>
    <mergeCell ref="A22:B22"/>
    <mergeCell ref="A23:B23"/>
    <mergeCell ref="A24:B24"/>
    <mergeCell ref="A25:B25"/>
    <mergeCell ref="A26:B26"/>
    <mergeCell ref="A13:B13"/>
    <mergeCell ref="A14:B14"/>
    <mergeCell ref="A15:B15"/>
    <mergeCell ref="A16:B16"/>
    <mergeCell ref="A17:B17"/>
    <mergeCell ref="A19:B19"/>
    <mergeCell ref="A33:B33"/>
    <mergeCell ref="A34:B34"/>
    <mergeCell ref="A35:B35"/>
    <mergeCell ref="A36:B36"/>
    <mergeCell ref="A37:B37"/>
    <mergeCell ref="A38:B38"/>
    <mergeCell ref="A27:B27"/>
    <mergeCell ref="A28:B28"/>
    <mergeCell ref="A29:B29"/>
    <mergeCell ref="A30:B30"/>
    <mergeCell ref="A31:B31"/>
    <mergeCell ref="A32:B32"/>
    <mergeCell ref="A45:B45"/>
    <mergeCell ref="A46:B46"/>
    <mergeCell ref="A47:B47"/>
    <mergeCell ref="A48:B48"/>
    <mergeCell ref="A49:B49"/>
    <mergeCell ref="A50:B50"/>
    <mergeCell ref="A39:B39"/>
    <mergeCell ref="A40:B40"/>
    <mergeCell ref="A41:B41"/>
    <mergeCell ref="A42:B42"/>
    <mergeCell ref="A43:B43"/>
    <mergeCell ref="A44:B44"/>
    <mergeCell ref="A57:B57"/>
    <mergeCell ref="A58:B58"/>
    <mergeCell ref="A59:B59"/>
    <mergeCell ref="A60:B60"/>
    <mergeCell ref="A61:B61"/>
    <mergeCell ref="A62:B62"/>
    <mergeCell ref="A51:B51"/>
    <mergeCell ref="A52:B52"/>
    <mergeCell ref="A53:B53"/>
    <mergeCell ref="A54:B54"/>
    <mergeCell ref="A55:B55"/>
    <mergeCell ref="A56:B56"/>
    <mergeCell ref="A69:B69"/>
    <mergeCell ref="A70:B70"/>
    <mergeCell ref="A71:B71"/>
    <mergeCell ref="A72:B72"/>
    <mergeCell ref="A73:B73"/>
    <mergeCell ref="A74:B74"/>
    <mergeCell ref="A63:B63"/>
    <mergeCell ref="A64:B64"/>
    <mergeCell ref="A65:B65"/>
    <mergeCell ref="A66:B66"/>
    <mergeCell ref="A67:B67"/>
    <mergeCell ref="A68:B68"/>
    <mergeCell ref="A81:B81"/>
    <mergeCell ref="A82:B82"/>
    <mergeCell ref="A83:B83"/>
    <mergeCell ref="A84:B84"/>
    <mergeCell ref="A85:B85"/>
    <mergeCell ref="A86:B86"/>
    <mergeCell ref="A75:B75"/>
    <mergeCell ref="A76:B76"/>
    <mergeCell ref="A77:B77"/>
    <mergeCell ref="A78:B78"/>
    <mergeCell ref="A79:B79"/>
    <mergeCell ref="A80:B80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0:B110"/>
    <mergeCell ref="A99:B99"/>
    <mergeCell ref="A100:B100"/>
    <mergeCell ref="A101:B101"/>
    <mergeCell ref="A102:B102"/>
    <mergeCell ref="A103:B103"/>
    <mergeCell ref="A104:B104"/>
    <mergeCell ref="A117:B117"/>
    <mergeCell ref="A118:B118"/>
    <mergeCell ref="A119:B119"/>
    <mergeCell ref="A120:B120"/>
    <mergeCell ref="A121:B121"/>
    <mergeCell ref="A122:B122"/>
    <mergeCell ref="A111:B111"/>
    <mergeCell ref="A112:B112"/>
    <mergeCell ref="A113:B113"/>
    <mergeCell ref="A114:B114"/>
    <mergeCell ref="A115:B115"/>
    <mergeCell ref="A116:B116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41:B141"/>
    <mergeCell ref="A142:B142"/>
    <mergeCell ref="A143:B143"/>
    <mergeCell ref="A144:B144"/>
    <mergeCell ref="A145:B145"/>
    <mergeCell ref="A146:B146"/>
    <mergeCell ref="A135:B135"/>
    <mergeCell ref="A136:B136"/>
    <mergeCell ref="A137:B137"/>
    <mergeCell ref="A138:B138"/>
    <mergeCell ref="A139:B139"/>
    <mergeCell ref="A140:B140"/>
    <mergeCell ref="A153:B153"/>
    <mergeCell ref="A154:B154"/>
    <mergeCell ref="A155:B155"/>
    <mergeCell ref="A156:B156"/>
    <mergeCell ref="A157:B157"/>
    <mergeCell ref="A158:B158"/>
    <mergeCell ref="A147:B147"/>
    <mergeCell ref="A148:B148"/>
    <mergeCell ref="A149:B149"/>
    <mergeCell ref="A150:B150"/>
    <mergeCell ref="A151:B151"/>
    <mergeCell ref="A152:B152"/>
    <mergeCell ref="A165:B165"/>
    <mergeCell ref="A166:B166"/>
    <mergeCell ref="A167:B167"/>
    <mergeCell ref="A168:B168"/>
    <mergeCell ref="A169:B169"/>
    <mergeCell ref="A170:B170"/>
    <mergeCell ref="A159:B159"/>
    <mergeCell ref="A160:B160"/>
    <mergeCell ref="A161:B161"/>
    <mergeCell ref="A162:B162"/>
    <mergeCell ref="A163:B163"/>
    <mergeCell ref="A164:B164"/>
    <mergeCell ref="A177:B177"/>
    <mergeCell ref="A178:B178"/>
    <mergeCell ref="A179:B179"/>
    <mergeCell ref="A180:B180"/>
    <mergeCell ref="A181:B181"/>
    <mergeCell ref="A182:B182"/>
    <mergeCell ref="A171:B171"/>
    <mergeCell ref="A172:B172"/>
    <mergeCell ref="A173:B173"/>
    <mergeCell ref="A174:B174"/>
    <mergeCell ref="A175:B175"/>
    <mergeCell ref="A176:B176"/>
    <mergeCell ref="A189:B189"/>
    <mergeCell ref="A190:B190"/>
    <mergeCell ref="A191:B191"/>
    <mergeCell ref="A192:B192"/>
    <mergeCell ref="A193:B193"/>
    <mergeCell ref="A194:B194"/>
    <mergeCell ref="A183:B183"/>
    <mergeCell ref="A184:B184"/>
    <mergeCell ref="A185:B185"/>
    <mergeCell ref="A186:B186"/>
    <mergeCell ref="A187:B187"/>
    <mergeCell ref="A188:B188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213:B213"/>
    <mergeCell ref="A214:B214"/>
    <mergeCell ref="A216:B216"/>
    <mergeCell ref="A217:B217"/>
    <mergeCell ref="A218:B218"/>
    <mergeCell ref="A219:B219"/>
    <mergeCell ref="A207:B207"/>
    <mergeCell ref="A208:B208"/>
    <mergeCell ref="A209:B209"/>
    <mergeCell ref="A210:B210"/>
    <mergeCell ref="A211:B211"/>
    <mergeCell ref="A212:B212"/>
    <mergeCell ref="A227:B227"/>
    <mergeCell ref="A228:B228"/>
    <mergeCell ref="A229:B229"/>
    <mergeCell ref="A230:B230"/>
    <mergeCell ref="A232:B232"/>
    <mergeCell ref="A233:B233"/>
    <mergeCell ref="A221:B221"/>
    <mergeCell ref="A222:B222"/>
    <mergeCell ref="A223:B223"/>
    <mergeCell ref="A224:B224"/>
    <mergeCell ref="A225:B225"/>
    <mergeCell ref="A226:B226"/>
    <mergeCell ref="A240:B240"/>
    <mergeCell ref="A241:B241"/>
    <mergeCell ref="A242:B242"/>
    <mergeCell ref="A243:B243"/>
    <mergeCell ref="A244:B244"/>
    <mergeCell ref="A245:B245"/>
    <mergeCell ref="A234:B234"/>
    <mergeCell ref="A235:B235"/>
    <mergeCell ref="A236:B236"/>
    <mergeCell ref="A237:B237"/>
    <mergeCell ref="A238:B238"/>
    <mergeCell ref="A239:B239"/>
    <mergeCell ref="A252:B252"/>
    <mergeCell ref="A253:B253"/>
    <mergeCell ref="A254:B254"/>
    <mergeCell ref="A255:B255"/>
    <mergeCell ref="A256:B256"/>
    <mergeCell ref="A257:B257"/>
    <mergeCell ref="A246:B246"/>
    <mergeCell ref="A247:B247"/>
    <mergeCell ref="A248:B248"/>
    <mergeCell ref="A249:B249"/>
    <mergeCell ref="A250:B250"/>
    <mergeCell ref="A251:B251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76:B276"/>
    <mergeCell ref="A277:B277"/>
    <mergeCell ref="A278:B278"/>
    <mergeCell ref="A279:B279"/>
    <mergeCell ref="A280:B280"/>
    <mergeCell ref="A281:B281"/>
    <mergeCell ref="A270:B270"/>
    <mergeCell ref="A271:B271"/>
    <mergeCell ref="A272:B272"/>
    <mergeCell ref="A273:B273"/>
    <mergeCell ref="A274:B274"/>
    <mergeCell ref="A275:B275"/>
    <mergeCell ref="A288:B288"/>
    <mergeCell ref="A289:B289"/>
    <mergeCell ref="A290:B290"/>
    <mergeCell ref="A291:B291"/>
    <mergeCell ref="A292:B292"/>
    <mergeCell ref="A293:B293"/>
    <mergeCell ref="A282:B282"/>
    <mergeCell ref="A283:B283"/>
    <mergeCell ref="A284:B284"/>
    <mergeCell ref="A285:B285"/>
    <mergeCell ref="A286:B286"/>
    <mergeCell ref="A287:B287"/>
    <mergeCell ref="A300:B300"/>
    <mergeCell ref="A301:B301"/>
    <mergeCell ref="A302:B302"/>
    <mergeCell ref="A303:B303"/>
    <mergeCell ref="A304:B304"/>
    <mergeCell ref="A305:B305"/>
    <mergeCell ref="A294:B294"/>
    <mergeCell ref="A295:B295"/>
    <mergeCell ref="A296:B296"/>
    <mergeCell ref="A297:B297"/>
    <mergeCell ref="A298:B298"/>
    <mergeCell ref="A299:B299"/>
    <mergeCell ref="A312:B312"/>
    <mergeCell ref="A313:B313"/>
    <mergeCell ref="A314:B314"/>
    <mergeCell ref="A315:B315"/>
    <mergeCell ref="A316:B316"/>
    <mergeCell ref="A317:B317"/>
    <mergeCell ref="A306:B306"/>
    <mergeCell ref="A307:B307"/>
    <mergeCell ref="A308:B308"/>
    <mergeCell ref="A309:B309"/>
    <mergeCell ref="A310:B310"/>
    <mergeCell ref="A311:B311"/>
    <mergeCell ref="A324:B324"/>
    <mergeCell ref="A326:B326"/>
    <mergeCell ref="A327:B327"/>
    <mergeCell ref="A328:B328"/>
    <mergeCell ref="A329:B329"/>
    <mergeCell ref="A330:B330"/>
    <mergeCell ref="A318:B318"/>
    <mergeCell ref="A319:B319"/>
    <mergeCell ref="A320:B320"/>
    <mergeCell ref="A321:B321"/>
    <mergeCell ref="A322:B322"/>
    <mergeCell ref="A323:B323"/>
    <mergeCell ref="A343:D343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</vt:i4>
      </vt:variant>
    </vt:vector>
  </HeadingPairs>
  <TitlesOfParts>
    <vt:vector size="7" baseType="lpstr">
      <vt:lpstr>Příjmy</vt:lpstr>
      <vt:lpstr>Výdaje</vt:lpstr>
      <vt:lpstr>Financování 2024</vt:lpstr>
      <vt:lpstr>Příjmy 2023 a návrh 2024</vt:lpstr>
      <vt:lpstr>Výdaje 2023 a návrh 2024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Kudriová</dc:creator>
  <cp:lastModifiedBy>Nikola Alferyová</cp:lastModifiedBy>
  <cp:lastPrinted>2023-12-08T10:17:36Z</cp:lastPrinted>
  <dcterms:created xsi:type="dcterms:W3CDTF">2022-11-26T10:47:22Z</dcterms:created>
  <dcterms:modified xsi:type="dcterms:W3CDTF">2023-12-08T10:51:07Z</dcterms:modified>
</cp:coreProperties>
</file>