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100 - SO 100 - Komunikace" sheetId="2" r:id="rId2"/>
    <sheet name="VO - VO - Osvětlení parko..." sheetId="3" r:id="rId3"/>
    <sheet name="VRN - Vedlejší rozpočtové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'SO100 - SO 100 - Komunikace'!$C$123:$K$279</definedName>
    <definedName name="_xlnm.Print_Area" localSheetId="1">'SO100 - SO 100 - Komunikace'!$C$4:$J$76,'SO100 - SO 100 - Komunikace'!$C$82:$J$105,'SO100 - SO 100 - Komunikace'!$C$111:$K$279</definedName>
    <definedName name="_xlnm.Print_Titles" localSheetId="1">'SO100 - SO 100 - Komunikace'!$123:$123</definedName>
    <definedName name="_xlnm._FilterDatabase" localSheetId="2" hidden="1">'VO - VO - Osvětlení parko...'!$C$119:$K$144</definedName>
    <definedName name="_xlnm.Print_Area" localSheetId="2">'VO - VO - Osvětlení parko...'!$C$4:$J$76,'VO - VO - Osvětlení parko...'!$C$82:$J$101,'VO - VO - Osvětlení parko...'!$C$107:$K$144</definedName>
    <definedName name="_xlnm.Print_Titles" localSheetId="2">'VO - VO - Osvětlení parko...'!$119:$119</definedName>
    <definedName name="_xlnm._FilterDatabase" localSheetId="3" hidden="1">'VRN - Vedlejší rozpočtové...'!$C$119:$K$128</definedName>
    <definedName name="_xlnm.Print_Area" localSheetId="3">'VRN - Vedlejší rozpočtové...'!$C$4:$J$76,'VRN - Vedlejší rozpočtové...'!$C$82:$J$101,'VRN - Vedlejší rozpočtové...'!$C$107:$K$128</definedName>
    <definedName name="_xlnm.Print_Titles" localSheetId="3">'VRN - Vedlejší rozpočtové...'!$119:$119</definedName>
  </definedNames>
  <calcPr/>
</workbook>
</file>

<file path=xl/calcChain.xml><?xml version="1.0" encoding="utf-8"?>
<calcChain xmlns="http://schemas.openxmlformats.org/spreadsheetml/2006/main">
  <c i="4" r="J37"/>
  <c r="J36"/>
  <c i="1" r="AY97"/>
  <c i="4" r="J35"/>
  <c i="1" r="AX97"/>
  <c i="4" r="BI128"/>
  <c r="BH128"/>
  <c r="BG128"/>
  <c r="BF128"/>
  <c r="T128"/>
  <c r="T127"/>
  <c r="R128"/>
  <c r="R127"/>
  <c r="P128"/>
  <c r="P127"/>
  <c r="BK128"/>
  <c r="BK127"/>
  <c r="J127"/>
  <c r="J128"/>
  <c r="BE128"/>
  <c r="J100"/>
  <c r="BI126"/>
  <c r="BH126"/>
  <c r="BG126"/>
  <c r="BF126"/>
  <c r="T126"/>
  <c r="T125"/>
  <c r="R126"/>
  <c r="R125"/>
  <c r="P126"/>
  <c r="P125"/>
  <c r="BK126"/>
  <c r="BK125"/>
  <c r="J125"/>
  <c r="J126"/>
  <c r="BE126"/>
  <c r="J99"/>
  <c r="BI124"/>
  <c r="BH124"/>
  <c r="BG124"/>
  <c r="BF124"/>
  <c r="T124"/>
  <c r="R124"/>
  <c r="P124"/>
  <c r="BK124"/>
  <c r="J124"/>
  <c r="BE124"/>
  <c r="BI123"/>
  <c r="F37"/>
  <c i="1" r="BD97"/>
  <c i="4" r="BH123"/>
  <c r="F36"/>
  <c i="1" r="BC97"/>
  <c i="4" r="BG123"/>
  <c r="F35"/>
  <c i="1" r="BB97"/>
  <c i="4" r="BF123"/>
  <c r="J34"/>
  <c i="1" r="AW97"/>
  <c i="4" r="F34"/>
  <c i="1" r="BA97"/>
  <c i="4" r="T123"/>
  <c r="T122"/>
  <c r="T121"/>
  <c r="T120"/>
  <c r="R123"/>
  <c r="R122"/>
  <c r="R121"/>
  <c r="R120"/>
  <c r="P123"/>
  <c r="P122"/>
  <c r="P121"/>
  <c r="P120"/>
  <c i="1" r="AU97"/>
  <c i="4" r="BK123"/>
  <c r="BK122"/>
  <c r="J122"/>
  <c r="BK121"/>
  <c r="J121"/>
  <c r="BK120"/>
  <c r="J120"/>
  <c r="J96"/>
  <c r="J30"/>
  <c i="1" r="AG97"/>
  <c i="4" r="J123"/>
  <c r="BE123"/>
  <c r="J33"/>
  <c i="1" r="AV97"/>
  <c i="4" r="F33"/>
  <c i="1" r="AZ97"/>
  <c i="4" r="J98"/>
  <c r="J97"/>
  <c r="J116"/>
  <c r="F116"/>
  <c r="F114"/>
  <c r="E112"/>
  <c r="J91"/>
  <c r="F91"/>
  <c r="F89"/>
  <c r="E87"/>
  <c r="J39"/>
  <c r="J24"/>
  <c r="E24"/>
  <c r="J117"/>
  <c r="J92"/>
  <c r="J23"/>
  <c r="J18"/>
  <c r="E18"/>
  <c r="F117"/>
  <c r="F92"/>
  <c r="J17"/>
  <c r="J12"/>
  <c r="J114"/>
  <c r="J89"/>
  <c r="E7"/>
  <c r="E110"/>
  <c r="E85"/>
  <c i="3" r="J37"/>
  <c r="J36"/>
  <c i="1" r="AY96"/>
  <c i="3" r="J35"/>
  <c i="1" r="AX96"/>
  <c i="3"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T141"/>
  <c r="R142"/>
  <c r="R141"/>
  <c r="P142"/>
  <c r="P141"/>
  <c r="BK142"/>
  <c r="BK141"/>
  <c r="J141"/>
  <c r="J142"/>
  <c r="BE142"/>
  <c r="J10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T133"/>
  <c r="R134"/>
  <c r="R133"/>
  <c r="P134"/>
  <c r="P133"/>
  <c r="BK134"/>
  <c r="BK133"/>
  <c r="J133"/>
  <c r="J134"/>
  <c r="BE134"/>
  <c r="J99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F37"/>
  <c i="1" r="BD96"/>
  <c i="3" r="BH123"/>
  <c r="F36"/>
  <c i="1" r="BC96"/>
  <c i="3" r="BG123"/>
  <c r="F35"/>
  <c i="1" r="BB96"/>
  <c i="3" r="BF123"/>
  <c r="J34"/>
  <c i="1" r="AW96"/>
  <c i="3" r="F34"/>
  <c i="1" r="BA96"/>
  <c i="3" r="T123"/>
  <c r="T122"/>
  <c r="T121"/>
  <c r="T120"/>
  <c r="R123"/>
  <c r="R122"/>
  <c r="R121"/>
  <c r="R120"/>
  <c r="P123"/>
  <c r="P122"/>
  <c r="P121"/>
  <c r="P120"/>
  <c i="1" r="AU96"/>
  <c i="3" r="BK123"/>
  <c r="BK122"/>
  <c r="J122"/>
  <c r="BK121"/>
  <c r="J121"/>
  <c r="BK120"/>
  <c r="J120"/>
  <c r="J96"/>
  <c r="J30"/>
  <c i="1" r="AG96"/>
  <c i="3" r="J123"/>
  <c r="BE123"/>
  <c r="J33"/>
  <c i="1" r="AV96"/>
  <c i="3" r="F33"/>
  <c i="1" r="AZ96"/>
  <c i="3" r="J98"/>
  <c r="J97"/>
  <c r="J116"/>
  <c r="F116"/>
  <c r="F114"/>
  <c r="E112"/>
  <c r="J91"/>
  <c r="F91"/>
  <c r="F89"/>
  <c r="E87"/>
  <c r="J39"/>
  <c r="J24"/>
  <c r="E24"/>
  <c r="J117"/>
  <c r="J92"/>
  <c r="J23"/>
  <c r="J18"/>
  <c r="E18"/>
  <c r="F117"/>
  <c r="F92"/>
  <c r="J17"/>
  <c r="J12"/>
  <c r="J114"/>
  <c r="J89"/>
  <c r="E7"/>
  <c r="E110"/>
  <c r="E85"/>
  <c i="2" r="J37"/>
  <c r="J36"/>
  <c i="1" r="AY95"/>
  <c i="2" r="J35"/>
  <c i="1" r="AX95"/>
  <c i="2" r="BI279"/>
  <c r="BH279"/>
  <c r="BG279"/>
  <c r="BF279"/>
  <c r="T279"/>
  <c r="T278"/>
  <c r="R279"/>
  <c r="R278"/>
  <c r="P279"/>
  <c r="P278"/>
  <c r="BK279"/>
  <c r="BK278"/>
  <c r="J278"/>
  <c r="J279"/>
  <c r="BE279"/>
  <c r="J10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69"/>
  <c r="BH269"/>
  <c r="BG269"/>
  <c r="BF269"/>
  <c r="T269"/>
  <c r="T268"/>
  <c r="R269"/>
  <c r="R268"/>
  <c r="P269"/>
  <c r="P268"/>
  <c r="BK269"/>
  <c r="BK268"/>
  <c r="J268"/>
  <c r="J269"/>
  <c r="BE269"/>
  <c r="J103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9"/>
  <c r="BH239"/>
  <c r="BG239"/>
  <c r="BF239"/>
  <c r="T239"/>
  <c r="T238"/>
  <c r="R239"/>
  <c r="R238"/>
  <c r="P239"/>
  <c r="P238"/>
  <c r="BK239"/>
  <c r="BK238"/>
  <c r="J238"/>
  <c r="J239"/>
  <c r="BE239"/>
  <c r="J102"/>
  <c r="BI236"/>
  <c r="BH236"/>
  <c r="BG236"/>
  <c r="BF236"/>
  <c r="T236"/>
  <c r="T235"/>
  <c r="R236"/>
  <c r="R235"/>
  <c r="P236"/>
  <c r="P235"/>
  <c r="BK236"/>
  <c r="BK235"/>
  <c r="J235"/>
  <c r="J236"/>
  <c r="BE236"/>
  <c r="J101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1"/>
  <c r="BH211"/>
  <c r="BG211"/>
  <c r="BF211"/>
  <c r="T211"/>
  <c r="R211"/>
  <c r="P211"/>
  <c r="BK211"/>
  <c r="J211"/>
  <c r="BE211"/>
  <c r="BI205"/>
  <c r="BH205"/>
  <c r="BG205"/>
  <c r="BF205"/>
  <c r="T205"/>
  <c r="R205"/>
  <c r="P205"/>
  <c r="BK205"/>
  <c r="J205"/>
  <c r="BE205"/>
  <c r="BI198"/>
  <c r="BH198"/>
  <c r="BG198"/>
  <c r="BF198"/>
  <c r="T198"/>
  <c r="T197"/>
  <c r="R198"/>
  <c r="R197"/>
  <c r="P198"/>
  <c r="P197"/>
  <c r="BK198"/>
  <c r="BK197"/>
  <c r="J197"/>
  <c r="J198"/>
  <c r="BE198"/>
  <c r="J100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T188"/>
  <c r="R189"/>
  <c r="R188"/>
  <c r="P189"/>
  <c r="P188"/>
  <c r="BK189"/>
  <c r="BK188"/>
  <c r="J188"/>
  <c r="J189"/>
  <c r="BE189"/>
  <c r="J99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F37"/>
  <c i="1" r="BD95"/>
  <c i="2" r="BH127"/>
  <c r="F36"/>
  <c i="1" r="BC95"/>
  <c i="2" r="BG127"/>
  <c r="F35"/>
  <c i="1" r="BB95"/>
  <c i="2" r="BF127"/>
  <c r="J34"/>
  <c i="1" r="AW95"/>
  <c i="2" r="F34"/>
  <c i="1" r="BA95"/>
  <c i="2" r="T127"/>
  <c r="T126"/>
  <c r="T125"/>
  <c r="T124"/>
  <c r="R127"/>
  <c r="R126"/>
  <c r="R125"/>
  <c r="R124"/>
  <c r="P127"/>
  <c r="P126"/>
  <c r="P125"/>
  <c r="P124"/>
  <c i="1" r="AU95"/>
  <c i="2" r="BK127"/>
  <c r="BK126"/>
  <c r="J126"/>
  <c r="BK125"/>
  <c r="J125"/>
  <c r="BK124"/>
  <c r="J124"/>
  <c r="J96"/>
  <c r="J30"/>
  <c i="1" r="AG95"/>
  <c i="2" r="J127"/>
  <c r="BE127"/>
  <c r="J33"/>
  <c i="1" r="AV95"/>
  <c i="2" r="F33"/>
  <c i="1" r="AZ95"/>
  <c i="2" r="J98"/>
  <c r="J97"/>
  <c r="J120"/>
  <c r="F120"/>
  <c r="F118"/>
  <c r="E116"/>
  <c r="J91"/>
  <c r="F91"/>
  <c r="F89"/>
  <c r="E87"/>
  <c r="J39"/>
  <c r="J24"/>
  <c r="E24"/>
  <c r="J121"/>
  <c r="J92"/>
  <c r="J23"/>
  <c r="J18"/>
  <c r="E18"/>
  <c r="F121"/>
  <c r="F92"/>
  <c r="J17"/>
  <c r="J12"/>
  <c r="J118"/>
  <c r="J89"/>
  <c r="E7"/>
  <c r="E114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7"/>
  <c r="AN97"/>
  <c r="AT96"/>
  <c r="AN9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<sst xmlns="http://schemas.openxmlformats.org/spreadsheetml/2006/main">
  <si>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</si>
  <si>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</si>
  <si>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</si>
  <si>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</si>
  <si>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</si>
  <si>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{1ac1e39c-333d-45b5-be03-d467cff6ce5b}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</si>
  <si>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</si>
  <si>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</si>
  <si>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</si>
  <si>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</si>
  <si>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</si>
  <si>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</si>
  <si>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</si>
  <si>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</si>
  <si>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P1908/6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</si>
  <si>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</si>
  <si>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</si>
  <si>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Parkoviště K Junčáku</t>
  </si>
  <si>
    <t>KSO:</t>
  </si>
  <si>
    <t>CC-CZ:</t>
  </si>
  <si>
    <t>Místo:</t>
  </si>
  <si>
    <t xml:space="preserve">Psáry - Dolní Jirčany </t>
  </si>
  <si>
    <t>Datum:</t>
  </si>
  <si>
    <t>28. 12. 2019</t>
  </si>
  <si>
    <t>Zadavatel:</t>
  </si>
  <si>
    <t>IČ:</t>
  </si>
  <si>
    <t>00241580</t>
  </si>
  <si>
    <t>Obec Psáry</t>
  </si>
  <si>
    <t>DIČ:</t>
  </si>
  <si>
    <t>Uchazeč:</t>
  </si>
  <si>
    <t>Vyplň údaj</t>
  </si>
  <si>
    <t>Projektant:</t>
  </si>
  <si>
    <t>27230601</t>
  </si>
  <si>
    <t>HW PROJEKT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</si>
  <si>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</si>
  <si>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</si>
  <si>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</si>
  <si>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</si>
  <si>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</si>
  <si>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</si>
  <si>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</si>
  <si>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</si>
  <si>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</si>
  <si>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</si>
  <si>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</si>
  <si>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</si>
  <si>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</si>
  <si>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</si>
  <si>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</si>
  <si>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</si>
  <si>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</si>
  <si>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</si>
  <si>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</si>
  <si>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</si>
  <si>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</si>
  <si>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</si>
  <si>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</si>
  <si>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</si>
  <si>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</si>
  <si>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</si>
  <si>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</si>
  <si>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</si>
  <si>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</si>
  <si>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</si>
  <si>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</si>
  <si>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</si>
  <si>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</si>
  <si>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</si>
  <si>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</si>
  <si>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</si>
  <si>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</si>
  <si>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</si>
  <si>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</si>
  <si>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</si>
  <si>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</si>
  <si>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</si>
  <si>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</si>
  <si>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</si>
  <si>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</si>
  <si>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</si>
  <si>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</si>
  <si>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</si>
  <si>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</si>
  <si>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SO100</t>
  </si>
  <si>
    <t>SO 100 - Komunikace</t>
  </si>
  <si>
    <t>STA</t>
  </si>
  <si>
    <t>1</t>
  </si>
  <si>
    <t>{74b08ad1-eba8-4831-baec-c6e04896f84d}</t>
  </si>
  <si>
    <t>2</t>
  </si>
  <si>
    <t>VO</t>
  </si>
  <si>
    <t>VO - Osvětlení parkoviště</t>
  </si>
  <si>
    <t>{7d995fa1-52c0-4d5b-99f3-85f466bcd898}</t>
  </si>
  <si>
    <t>VRN</t>
  </si>
  <si>
    <t>Vedlejší rozpočtové náklady</t>
  </si>
  <si>
    <t>{56c48f05-e52e-4900-8436-6ea183c7eb78}</t>
  </si>
  <si>
    <t>KRYCÍ LIST SOUPISU PRACÍ</t>
  </si>
  <si>
    <t>Objekt:</t>
  </si>
  <si>
    <t>SO100 - SO 100 -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</si>
  <si>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</si>
  <si>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</si>
  <si>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</si>
  <si>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</si>
  <si>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</si>
  <si>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</si>
  <si>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</si>
  <si>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</si>
  <si>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</si>
  <si>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</si>
  <si>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</si>
  <si>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</si>
  <si>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</si>
  <si>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</si>
  <si>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</si>
  <si>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</si>
  <si>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</si>
  <si>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</si>
  <si>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</si>
  <si>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</si>
  <si>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</si>
  <si>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</si>
  <si>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</si>
  <si>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</si>
  <si>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</si>
  <si>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</si>
  <si>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</si>
  <si>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</si>
  <si>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</si>
  <si>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</si>
  <si>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</si>
  <si>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</si>
  <si>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listnatých průměru kmene do 300 mm</t>
  </si>
  <si>
    <t>kus</t>
  </si>
  <si>
    <t>4</t>
  </si>
  <si>
    <t>-1169699802</t>
  </si>
  <si>
    <t>VV</t>
  </si>
  <si>
    <t>1"viz situace</t>
  </si>
  <si>
    <t>112201101</t>
  </si>
  <si>
    <t>Odstranění pařezů D do 300 mm</t>
  </si>
  <si>
    <t>-839718729</t>
  </si>
  <si>
    <t>3</t>
  </si>
  <si>
    <t>113106171</t>
  </si>
  <si>
    <t>Rozebrání dlažeb vozovek ze zámkové dlažby s ložem z kameniva ručně</t>
  </si>
  <si>
    <t>m2</t>
  </si>
  <si>
    <t>142670641</t>
  </si>
  <si>
    <t>6"odměřeno ze situace - rozšíření přejezdu chodníku</t>
  </si>
  <si>
    <t>12*0,4"výměna stávající dlažby za hmatovou</t>
  </si>
  <si>
    <t>Součet</t>
  </si>
  <si>
    <t>113106187R</t>
  </si>
  <si>
    <t xml:space="preserve">Rozebrání dlažeb vozovek ze zatravňovacích panelů s ložem z kameniva </t>
  </si>
  <si>
    <t>356014348</t>
  </si>
  <si>
    <t>74"rušené parkoviště, odměřeno ze situace</t>
  </si>
  <si>
    <t>5</t>
  </si>
  <si>
    <t>121101101</t>
  </si>
  <si>
    <t>Sejmutí ornice s přemístěním na vzdálenost do 50 m</t>
  </si>
  <si>
    <t>m3</t>
  </si>
  <si>
    <t>-1137089807</t>
  </si>
  <si>
    <t>594*0,15"odměřeno ze situace</t>
  </si>
  <si>
    <t>6</t>
  </si>
  <si>
    <t>122102202</t>
  </si>
  <si>
    <t>Odkopávky a prokopávky nezapažené pro silnice objemu do 1000 m3 v hornině tř. 1 a 2</t>
  </si>
  <si>
    <t>1510306659</t>
  </si>
  <si>
    <t>350*0,4"z příčných řezů -40% z celk. množství</t>
  </si>
  <si>
    <t>7</t>
  </si>
  <si>
    <t>122202202</t>
  </si>
  <si>
    <t>Odkopávky a prokopávky nezapažené pro silnice objemu do 1000 m3 v hornině tř. 3</t>
  </si>
  <si>
    <t>166003005</t>
  </si>
  <si>
    <t>350*0,6"z příčných řezů - 60% z celk. množství</t>
  </si>
  <si>
    <t>8</t>
  </si>
  <si>
    <t>122202209</t>
  </si>
  <si>
    <t>Příplatek k odkopávkám a prokopávkám pro silnice v hornině tř. 3 za lepivost</t>
  </si>
  <si>
    <t>-1356138539</t>
  </si>
  <si>
    <t>210*0,3</t>
  </si>
  <si>
    <t>9</t>
  </si>
  <si>
    <t>131101201</t>
  </si>
  <si>
    <t>Hloubení jam zapažených v hornině tř. 1 a 2 objemu do 100 m3</t>
  </si>
  <si>
    <t>354315441</t>
  </si>
  <si>
    <t>15*2*0,4"výkop pro vsakovací objekt, 40% celk objemu</t>
  </si>
  <si>
    <t>10</t>
  </si>
  <si>
    <t>131201201</t>
  </si>
  <si>
    <t>Hloubení jam zapažených v hornině tř. 3 objemu do 100 m3</t>
  </si>
  <si>
    <t>-910917032</t>
  </si>
  <si>
    <t>15*2*0,6"výkop pro vsakovací objekt, 60% celk objemu</t>
  </si>
  <si>
    <t>11</t>
  </si>
  <si>
    <t>131201209</t>
  </si>
  <si>
    <t>Příplatek za lepivost u hloubení jam zapažených v hornině tř. 3</t>
  </si>
  <si>
    <t>-2132996654</t>
  </si>
  <si>
    <t>18*0,3</t>
  </si>
  <si>
    <t>12</t>
  </si>
  <si>
    <t>151101201</t>
  </si>
  <si>
    <t>Zřízení příložného pažení stěn výkopu hl do 4 m</t>
  </si>
  <si>
    <t>515585225</t>
  </si>
  <si>
    <t>16*2</t>
  </si>
  <si>
    <t>13</t>
  </si>
  <si>
    <t>151101211</t>
  </si>
  <si>
    <t>Odstranění příložného pažení stěn hl do 4 m</t>
  </si>
  <si>
    <t>-1768623484</t>
  </si>
  <si>
    <t>14</t>
  </si>
  <si>
    <t>151101301</t>
  </si>
  <si>
    <t>Zřízení rozepření stěn při pažení příložném hl do 4 m</t>
  </si>
  <si>
    <t>-257060548</t>
  </si>
  <si>
    <t>151101311</t>
  </si>
  <si>
    <t>Odstranění rozepření stěn při pažení příložném hl do 4 m</t>
  </si>
  <si>
    <t>618730767</t>
  </si>
  <si>
    <t>16</t>
  </si>
  <si>
    <t>161101101</t>
  </si>
  <si>
    <t>Svislé přemístění výkopku z horniny tř. 1 až 4 hl výkopu do 2,5 m</t>
  </si>
  <si>
    <t>22328508</t>
  </si>
  <si>
    <t>17</t>
  </si>
  <si>
    <t>162301101</t>
  </si>
  <si>
    <t>Vodorovné přemístění do 500 m výkopku/sypaniny z horniny tř. 1 až 4</t>
  </si>
  <si>
    <t>850266566</t>
  </si>
  <si>
    <t>15*(0,5-0,15)*2"materiál na zásypy, odvoz na mezideponii a zpět</t>
  </si>
  <si>
    <t xml:space="preserve">210*0,15*2"ornice na ohumusování, odvoz na mezideponii a zpět </t>
  </si>
  <si>
    <t>18</t>
  </si>
  <si>
    <t>162301401</t>
  </si>
  <si>
    <t>Vodorovné přemístění větví stromů listnatých do 5 km D kmene do 300 mm</t>
  </si>
  <si>
    <t>3309692</t>
  </si>
  <si>
    <t>19</t>
  </si>
  <si>
    <t>162301411</t>
  </si>
  <si>
    <t>Vodorovné přemístění kmenů stromů listnatých do 5 km D kmene do 300 mm</t>
  </si>
  <si>
    <t>-1561572561</t>
  </si>
  <si>
    <t>20</t>
  </si>
  <si>
    <t>162301421</t>
  </si>
  <si>
    <t>Vodorovné přemístění pařezů do 5 km D do 300 mm</t>
  </si>
  <si>
    <t>248272626</t>
  </si>
  <si>
    <t>162301901</t>
  </si>
  <si>
    <t>Příplatek k vodorovnému přemístění větví stromů listnatých D kmene do 300 mm ZKD 5 km</t>
  </si>
  <si>
    <t>279624334</t>
  </si>
  <si>
    <t>22</t>
  </si>
  <si>
    <t>162301911</t>
  </si>
  <si>
    <t>Příplatek k vodorovnému přemístění kmenů stromů listnatých D kmene do 300 mm ZKD 5 km</t>
  </si>
  <si>
    <t>-941005344</t>
  </si>
  <si>
    <t>23</t>
  </si>
  <si>
    <t>162301921</t>
  </si>
  <si>
    <t>Příplatek k vodorovnému přemístění pařezů D 300 mm ZKD 5 km</t>
  </si>
  <si>
    <t>-137129022</t>
  </si>
  <si>
    <t>24</t>
  </si>
  <si>
    <t>162701R03</t>
  </si>
  <si>
    <t>Vodorovné přemístění přebytečného výkopku na skládku</t>
  </si>
  <si>
    <t>811754003</t>
  </si>
  <si>
    <t>P</t>
  </si>
  <si>
    <t>Poznámka k položce:_x000d_
skládka vybraná zhotovitelem po dohodě s investorem</t>
  </si>
  <si>
    <t>89.1-210*0,15"přebytečná ornice</t>
  </si>
  <si>
    <t>350"odkopávky</t>
  </si>
  <si>
    <t>15*1.5"přebytečný výkopek z jámy pro vsakovací objekt</t>
  </si>
  <si>
    <t>25</t>
  </si>
  <si>
    <t>171201211</t>
  </si>
  <si>
    <t>Poplatek za uložení odpadu ze sypaniny na skládce (skládkovné)</t>
  </si>
  <si>
    <t>t</t>
  </si>
  <si>
    <t>-2089006510</t>
  </si>
  <si>
    <t>430,1*1,8</t>
  </si>
  <si>
    <t>26</t>
  </si>
  <si>
    <t>174101101</t>
  </si>
  <si>
    <t>Zásyp jam, šachet rýh nebo kolem objektů sypaninou se zhutněním</t>
  </si>
  <si>
    <t>-601422094</t>
  </si>
  <si>
    <t>15*(0,5-0,15)"vsakovací objekt</t>
  </si>
  <si>
    <t>27</t>
  </si>
  <si>
    <t>181301102</t>
  </si>
  <si>
    <t>Rozprostření ornice tl vrstvy do 150 mm pl do 500 m2 v rovině nebo ve svahu do 1:5</t>
  </si>
  <si>
    <t>291691380</t>
  </si>
  <si>
    <t>210"zatravněné plochy, odměřeno ze situace</t>
  </si>
  <si>
    <t>28</t>
  </si>
  <si>
    <t>181411131</t>
  </si>
  <si>
    <t>Založení parkového trávníku výsevem plochy do 1000 m2 v rovině a ve svahu do 1:5</t>
  </si>
  <si>
    <t>1922390534</t>
  </si>
  <si>
    <t>29</t>
  </si>
  <si>
    <t>M</t>
  </si>
  <si>
    <t>005724100</t>
  </si>
  <si>
    <t>osivo směs travní parková</t>
  </si>
  <si>
    <t>kg</t>
  </si>
  <si>
    <t>-1161309725</t>
  </si>
  <si>
    <t>210*0,015 'Přepočtené koeficientem množství</t>
  </si>
  <si>
    <t>30</t>
  </si>
  <si>
    <t>181951102</t>
  </si>
  <si>
    <t>Úprava pláně v hornině tř. 1 až 4 se zhutněním</t>
  </si>
  <si>
    <t>-1940115436</t>
  </si>
  <si>
    <t>486,636</t>
  </si>
  <si>
    <t>31</t>
  </si>
  <si>
    <t>184802111</t>
  </si>
  <si>
    <t>Chemické odplevelení před založením kultury nad 20 m2 postřikem na široko v rovině a svahu do 1:5</t>
  </si>
  <si>
    <t>-1663442628</t>
  </si>
  <si>
    <t>32</t>
  </si>
  <si>
    <t>185803111</t>
  </si>
  <si>
    <t>Ošetření trávníku shrabáním v rovině a svahu do 1:5</t>
  </si>
  <si>
    <t>-584121214</t>
  </si>
  <si>
    <t>33</t>
  </si>
  <si>
    <t>185804312</t>
  </si>
  <si>
    <t>Zalití rostlin vodou plocha přes 20 m2</t>
  </si>
  <si>
    <t>1084270592</t>
  </si>
  <si>
    <t>210*0,08</t>
  </si>
  <si>
    <t>Zakládání</t>
  </si>
  <si>
    <t>34</t>
  </si>
  <si>
    <t>211531111</t>
  </si>
  <si>
    <t>Výplň odvodňovacích žeber nebo trativodů kamenivem hrubým drceným frakce 16 až 63 mm</t>
  </si>
  <si>
    <t>1249540292</t>
  </si>
  <si>
    <t>15*1,5"odvodňovací objekt (frakce 32/63)</t>
  </si>
  <si>
    <t>35</t>
  </si>
  <si>
    <t>211971122</t>
  </si>
  <si>
    <t>Zřízení opláštění žeber nebo trativodů geotextilií v rýze nebo zářezu přes 1:2 š přes 2,5 m</t>
  </si>
  <si>
    <t>1442677045</t>
  </si>
  <si>
    <t>(2*15+16)*2"odvodňovací objekt, 2 vrstvy</t>
  </si>
  <si>
    <t>36</t>
  </si>
  <si>
    <t>69311098R</t>
  </si>
  <si>
    <t>geotextilie netkaná separační, filtrační</t>
  </si>
  <si>
    <t>-1228146684</t>
  </si>
  <si>
    <t>92*1,2 'Přepočtené koeficientem množství</t>
  </si>
  <si>
    <t>37</t>
  </si>
  <si>
    <t>212752213R</t>
  </si>
  <si>
    <t>Trativod z drenážních trubek plastových flexibilních D do 160 mm opatřených návlečnou geotextilií 200g/m2 včetně lože otevřený výkop</t>
  </si>
  <si>
    <t>m</t>
  </si>
  <si>
    <t>1954312353</t>
  </si>
  <si>
    <t>30"distribuční drenážní potrubí vč. tvarovek, odhad - bude fakturováno dle skutečnosti</t>
  </si>
  <si>
    <t>Komunikace</t>
  </si>
  <si>
    <t>38</t>
  </si>
  <si>
    <t>561041R03</t>
  </si>
  <si>
    <t>Zlepšení vlastností zemin v aktivní zóně</t>
  </si>
  <si>
    <t>-775647971</t>
  </si>
  <si>
    <t xml:space="preserve">Poznámka k položce:_x000d_
Navržena je úprava aktivní zóny vozovky pojivem, případně výměna nevhodné zeminy za  jinou,  vhodnou  dle  příslušné  ČSN,  obojí  v min.  tloušťce  30  cm  dle  receptury  předepsané zodpovědným geologem. </t>
  </si>
  <si>
    <t xml:space="preserve">(6+8+12*0,4)"rozšíření přejezdu chodníku+přístup ke stávajícímu objektu+hmatná úprava táv. přejezdu  chodníku, skladba 2</t>
  </si>
  <si>
    <t>340*1,05"parkoviště odměřeno ze situace, skladba 1</t>
  </si>
  <si>
    <t>4,4*1,2*19*1,05"vozovka parkovacích stání v místě vsakování, skladba 3</t>
  </si>
  <si>
    <t>5*1.1"nepojížděný chodník, skladba 4</t>
  </si>
  <si>
    <t>39</t>
  </si>
  <si>
    <t>564851111</t>
  </si>
  <si>
    <t>Podklad ze štěrkodrtě ŠD tl 150 mm</t>
  </si>
  <si>
    <t>-1734129963</t>
  </si>
  <si>
    <t xml:space="preserve">(6+8+12*0,4)*2"ŠDa+ŠDb, rozšíření přejezdu chodníku+přístup ke stávajícímu objektu+hmatná úprava táv. přejezdu  chodníku, skladba 2</t>
  </si>
  <si>
    <t>340*2*1,05"ŠDa+ŠDb, parkoviště odměřeno ze situace, skladba 1</t>
  </si>
  <si>
    <t>4,4*1,2*19*2*1,05"ŠDa+ŠD, vozovka parkovacích stání v místě vsakování, skladba 3</t>
  </si>
  <si>
    <t>5*1.1"ŠDb, nepojížděný chodník, skladba 4</t>
  </si>
  <si>
    <t>40</t>
  </si>
  <si>
    <t>596211110</t>
  </si>
  <si>
    <t>Kladení zámkové dlažby komunikací pro pěší tl 60 mm skupiny A pl do 50 m2</t>
  </si>
  <si>
    <t>-451611215</t>
  </si>
  <si>
    <t>41</t>
  </si>
  <si>
    <t>59245212R</t>
  </si>
  <si>
    <t>dlažba betonová zámková tl. 6 cm přírodní</t>
  </si>
  <si>
    <t>-707055197</t>
  </si>
  <si>
    <t>5.5*1,03"ztratné 3%</t>
  </si>
  <si>
    <t>42</t>
  </si>
  <si>
    <t>596212210</t>
  </si>
  <si>
    <t>Kladení zámkové dlažby pozemních komunikací tl 80 mm skupiny A pl do 50 m2</t>
  </si>
  <si>
    <t>684168907</t>
  </si>
  <si>
    <t>6+8"rozšíření přejezdu chodníku+přístup ksousednímu pozemku, skladba 2</t>
  </si>
  <si>
    <t>(12+4)*0,4"hmatná úprava povrchu stáv. přejezdu chodníku, skladba 2</t>
  </si>
  <si>
    <t>43</t>
  </si>
  <si>
    <t>59245224</t>
  </si>
  <si>
    <t>dlažba betonová zámková pro nevidomé tl. 80mm barevná</t>
  </si>
  <si>
    <t>1748959391</t>
  </si>
  <si>
    <t>(12+4)*0,4</t>
  </si>
  <si>
    <t>6,4*1,03 'Přepočtené koeficientem množství</t>
  </si>
  <si>
    <t>44</t>
  </si>
  <si>
    <t>59245010</t>
  </si>
  <si>
    <t>dlažba zámková betonová tl. 80mm barevná</t>
  </si>
  <si>
    <t>-1454321761</t>
  </si>
  <si>
    <t>6+8"rozšíření přejezdu chodníku+přístup k sousednímu pozemku, skladba 2</t>
  </si>
  <si>
    <t>14*1,03 'Přepočtené koeficientem množství</t>
  </si>
  <si>
    <t>45</t>
  </si>
  <si>
    <t>596212212</t>
  </si>
  <si>
    <t>Kladení zámkové dlažby pozemních komunikací tl 80 mm skupiny A pl do 300 m2</t>
  </si>
  <si>
    <t>-1053341581</t>
  </si>
  <si>
    <t>340"parkoviště odměřeno ze situace, skladba 1</t>
  </si>
  <si>
    <t xml:space="preserve">, </t>
  </si>
  <si>
    <t>46</t>
  </si>
  <si>
    <t>59245213R</t>
  </si>
  <si>
    <t>dlažba betonová zámková tl. 8 cm přírodní</t>
  </si>
  <si>
    <t>1337046065</t>
  </si>
  <si>
    <t>340*1,03"ztratné 3%</t>
  </si>
  <si>
    <t>350,2*1,01 'Přepočtené koeficientem množství</t>
  </si>
  <si>
    <t>47</t>
  </si>
  <si>
    <t>596412210</t>
  </si>
  <si>
    <t>Kladení dlažby z vegetačních tvárnic pozemních komunikací tl 80 mm do 50 m2</t>
  </si>
  <si>
    <t>1748684290</t>
  </si>
  <si>
    <t>4,4*1,2*19"vozovka parkovacích stání v místě vsakování, skladba 3</t>
  </si>
  <si>
    <t>48</t>
  </si>
  <si>
    <t>59246016</t>
  </si>
  <si>
    <t>dlažba plošná betonová vegetační 600x400x80mm</t>
  </si>
  <si>
    <t>30111727</t>
  </si>
  <si>
    <t>100,32*1,03"ztratné 3%</t>
  </si>
  <si>
    <t>Trubní vedení</t>
  </si>
  <si>
    <t>49</t>
  </si>
  <si>
    <t>871315231</t>
  </si>
  <si>
    <t>Kanalizační potrubí z tvrdého PVC jednovrstvé tuhost třídy SN10 DN 160</t>
  </si>
  <si>
    <t>-1501698772</t>
  </si>
  <si>
    <t>1"propojení odvodňovacího žlabu a vsakovacího objektu</t>
  </si>
  <si>
    <t>Ostatní konstrukce a práce-bourání</t>
  </si>
  <si>
    <t>50</t>
  </si>
  <si>
    <t>914111111</t>
  </si>
  <si>
    <t>Montáž svislé dopravní značky do velikosti 1 m2 objímkami na sloupek nebo konzolu</t>
  </si>
  <si>
    <t>-483783938</t>
  </si>
  <si>
    <t>51</t>
  </si>
  <si>
    <t>40445625</t>
  </si>
  <si>
    <t>informativní značky provozní IP8, IP9, IP11-IP13 500x700mm</t>
  </si>
  <si>
    <t>2079810853</t>
  </si>
  <si>
    <t>2"IP12 viz situace</t>
  </si>
  <si>
    <t>52</t>
  </si>
  <si>
    <t>40445650</t>
  </si>
  <si>
    <t>dodatkové tabulky E7, E12, E13 500x300mm</t>
  </si>
  <si>
    <t>910317149</t>
  </si>
  <si>
    <t>1"E13 viz situace</t>
  </si>
  <si>
    <t>53</t>
  </si>
  <si>
    <t>914511112</t>
  </si>
  <si>
    <t>Montáž sloupku dopravních značek délky do 3,5 m s betonovým základem a patkou</t>
  </si>
  <si>
    <t>-378232054</t>
  </si>
  <si>
    <t>2"dle situace</t>
  </si>
  <si>
    <t>54</t>
  </si>
  <si>
    <t>404452250</t>
  </si>
  <si>
    <t>sloupek Zn 60 - 350</t>
  </si>
  <si>
    <t>-1973757494</t>
  </si>
  <si>
    <t>55</t>
  </si>
  <si>
    <t>915211111</t>
  </si>
  <si>
    <t>Vodorovné dopravní značení dělící čáry souvislé š 125 mm bílý plast</t>
  </si>
  <si>
    <t>2045295994</t>
  </si>
  <si>
    <t>2*9*5*0,125"V10b, viz situace</t>
  </si>
  <si>
    <t>56</t>
  </si>
  <si>
    <t>915231111</t>
  </si>
  <si>
    <t>Vodorovné dopravní značení přechody pro chodce, šipky, symboly bílý plast</t>
  </si>
  <si>
    <t>406027055</t>
  </si>
  <si>
    <t>1"V10f, viz situace</t>
  </si>
  <si>
    <t>57</t>
  </si>
  <si>
    <t>915621111</t>
  </si>
  <si>
    <t>Předznačení vodorovného plošného značení</t>
  </si>
  <si>
    <t>1170753976</t>
  </si>
  <si>
    <t>12,25</t>
  </si>
  <si>
    <t>58</t>
  </si>
  <si>
    <t>916131213</t>
  </si>
  <si>
    <t>Osazení silničního obrubníku betonového stojatého s boční opěrou do lože z betonu prostého</t>
  </si>
  <si>
    <t>-319816112</t>
  </si>
  <si>
    <t>59</t>
  </si>
  <si>
    <t>59217023</t>
  </si>
  <si>
    <t>obrubník betonový chodníkový 100x15x25cm</t>
  </si>
  <si>
    <t>2032957008</t>
  </si>
  <si>
    <t>86"odměřeno ze situace</t>
  </si>
  <si>
    <t>60</t>
  </si>
  <si>
    <t>59217036</t>
  </si>
  <si>
    <t>obrubník betonový parkový přírodní 50x8x25 cm</t>
  </si>
  <si>
    <t>566357091</t>
  </si>
  <si>
    <t>26+27+6+5"odměřeno ze situace</t>
  </si>
  <si>
    <t>61</t>
  </si>
  <si>
    <t>916131213R</t>
  </si>
  <si>
    <t>Úprava výšky osazení stávajícího silničního obrubníku</t>
  </si>
  <si>
    <t>-582158046</t>
  </si>
  <si>
    <t>4,5"v místě rozšíření přejezdu chodníku</t>
  </si>
  <si>
    <t>62</t>
  </si>
  <si>
    <t>916331112</t>
  </si>
  <si>
    <t>Osazení zahradního obrubníku betonového do lože z betonu s boční opěrou</t>
  </si>
  <si>
    <t>1657628302</t>
  </si>
  <si>
    <t>6,5"ze situace</t>
  </si>
  <si>
    <t>63</t>
  </si>
  <si>
    <t>59217011</t>
  </si>
  <si>
    <t>obrubník betonový zahradní 500x50x200mm</t>
  </si>
  <si>
    <t>-417931452</t>
  </si>
  <si>
    <t>64</t>
  </si>
  <si>
    <t>919732211R</t>
  </si>
  <si>
    <t>Zalití spáry mezi obrubníkem a vozovkou asfaltovou zálivkou</t>
  </si>
  <si>
    <t>1238358148</t>
  </si>
  <si>
    <t>4,3"napojení na stávající vozovku, odměřeno ze situace</t>
  </si>
  <si>
    <t>65</t>
  </si>
  <si>
    <t>93552R</t>
  </si>
  <si>
    <t>Odvodňovací žlab z beton dílců s mříží š. do 200mm, vč. kalového koše, mont+dod</t>
  </si>
  <si>
    <t>455026671</t>
  </si>
  <si>
    <t xml:space="preserve">Poznámka k položce:_x000d_
položka zahrnuje:_x000d_
-dodávku a uložení dílců žlabu z předepsaného materiálu předepsaných rozměrů včetně mříže_x000d_
- spárování, úpravy vtoku a výtoku_x000d_
-  předepsané lože, obetonování_x000d_
- měří se v metrech běžných délky osy žlabu</t>
  </si>
  <si>
    <t>11"ze situace</t>
  </si>
  <si>
    <t>997</t>
  </si>
  <si>
    <t>Přesun sutě</t>
  </si>
  <si>
    <t>66</t>
  </si>
  <si>
    <t>997000R</t>
  </si>
  <si>
    <t>Poplatek za uložení na skládce (skládkovné) smýcených křovin a stromů</t>
  </si>
  <si>
    <t>-31150581</t>
  </si>
  <si>
    <t>0,3*0,7</t>
  </si>
  <si>
    <t>67</t>
  </si>
  <si>
    <t>997013801</t>
  </si>
  <si>
    <t>Poplatek za uložení na skládce (skládkovné) stavebního odpadu betonového kód odpadu 170 101</t>
  </si>
  <si>
    <t>-969794459</t>
  </si>
  <si>
    <t>68</t>
  </si>
  <si>
    <t>997013R01</t>
  </si>
  <si>
    <t>Poplatek za uložení na skládce (skládkovné) smýcené stromy a keře</t>
  </si>
  <si>
    <t>1656607358</t>
  </si>
  <si>
    <t>69</t>
  </si>
  <si>
    <t>997221R01</t>
  </si>
  <si>
    <t>Odvoz suti a vybouraných hmot na skládku se složením a hrubým urovnáním</t>
  </si>
  <si>
    <t>391876273</t>
  </si>
  <si>
    <t>16,428"zatravňovací panely</t>
  </si>
  <si>
    <t>3,186"zámková dlažba</t>
  </si>
  <si>
    <t>998</t>
  </si>
  <si>
    <t>Přesun hmot</t>
  </si>
  <si>
    <t>70</t>
  </si>
  <si>
    <t>998223011</t>
  </si>
  <si>
    <t>Přesun hmot pro pozemní komunikace s krytem dlážděným</t>
  </si>
  <si>
    <t>-1910285061</t>
  </si>
  <si>
    <t>VO - VO - Osvětlení parkoviště</t>
  </si>
  <si>
    <t>M - M</t>
  </si>
  <si>
    <t xml:space="preserve">    M04 - Elektromontážní práce</t>
  </si>
  <si>
    <t xml:space="preserve">    M11 - Stavební a zemní práce</t>
  </si>
  <si>
    <t xml:space="preserve">    M12 - Ostatní</t>
  </si>
  <si>
    <t>M04</t>
  </si>
  <si>
    <t>Elektromontážní práce</t>
  </si>
  <si>
    <t>74R0502</t>
  </si>
  <si>
    <t>Kabel 4 x 16 CYKY, mont+dod</t>
  </si>
  <si>
    <t>1811172260</t>
  </si>
  <si>
    <t>80"odměřeno ze situace</t>
  </si>
  <si>
    <t>74R0503</t>
  </si>
  <si>
    <t>Zemnící vodič FeZn průměru 10 mm, vč. propojovacích svorek , mont+dod</t>
  </si>
  <si>
    <t>1555752597</t>
  </si>
  <si>
    <t>74R0504.2</t>
  </si>
  <si>
    <t xml:space="preserve">Osvětlovací stožár Kooperativa výšky 7 m - K7 s výložníkem SK 1 délky 0,5 m, vč. elektrovýzbroje s krytím IP65  , mont+dod</t>
  </si>
  <si>
    <t>ks</t>
  </si>
  <si>
    <t>2004759936</t>
  </si>
  <si>
    <t>74R0507.2</t>
  </si>
  <si>
    <t>LED svítidlo firmy MODUS typ : UL9000V15 o příkonu 87 W , mont+dod</t>
  </si>
  <si>
    <t>-386014805</t>
  </si>
  <si>
    <t>74R0508</t>
  </si>
  <si>
    <t>PVC chránička ohebná průměru 63 mm, mont+dod</t>
  </si>
  <si>
    <t>-1148958637</t>
  </si>
  <si>
    <t>74R0510</t>
  </si>
  <si>
    <t>PVC trubka průměru 200 mm ( základ stožáru ) , mont+dod</t>
  </si>
  <si>
    <t>-1752473630</t>
  </si>
  <si>
    <t>74R0511</t>
  </si>
  <si>
    <t>Výstražná fólie rudá š. 33 cm, mont+dod</t>
  </si>
  <si>
    <t>1482385903</t>
  </si>
  <si>
    <t>74R0521</t>
  </si>
  <si>
    <t>Zapojení kabelu do stávajícího stožáru VO, mont+dod</t>
  </si>
  <si>
    <t>kpl</t>
  </si>
  <si>
    <t>1835815797</t>
  </si>
  <si>
    <t>M11</t>
  </si>
  <si>
    <t>Stavební a zemní práce</t>
  </si>
  <si>
    <t>1193420579</t>
  </si>
  <si>
    <t>70*0,35*0,2+3*0,4*0,4*1</t>
  </si>
  <si>
    <t>-1810130486</t>
  </si>
  <si>
    <t>(70*0,35*0,2+3*0,4*0,4*1)*1,8</t>
  </si>
  <si>
    <t>74R0512.1</t>
  </si>
  <si>
    <t xml:space="preserve">Výkop jámy pro sadový stožár VO a zřízení betonového základu – hl. 1 m., mont+dod </t>
  </si>
  <si>
    <t>-1843437264</t>
  </si>
  <si>
    <t>74R0513.1</t>
  </si>
  <si>
    <t xml:space="preserve">Kabelová rýha 35 x 70 cm, výkop, zřízení pískového lože a zpětný zához., mont+dod   </t>
  </si>
  <si>
    <t>35571615</t>
  </si>
  <si>
    <t>70"odměřeno ze situace</t>
  </si>
  <si>
    <t>M12</t>
  </si>
  <si>
    <t>Ostatní</t>
  </si>
  <si>
    <t>74R0517</t>
  </si>
  <si>
    <t>Revize zařízení, vč. zhotovení výchozí zprávy</t>
  </si>
  <si>
    <t>hod</t>
  </si>
  <si>
    <t>-1392537624</t>
  </si>
  <si>
    <t>74R0518</t>
  </si>
  <si>
    <t>Revize uzemnění, vč. zhotovení výchozí zprávy</t>
  </si>
  <si>
    <t>953605332</t>
  </si>
  <si>
    <t>74R0519</t>
  </si>
  <si>
    <t>Uvedení do provozu - zkušební provoz</t>
  </si>
  <si>
    <t>-880371969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</si>
  <si>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</si>
  <si>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</si>
  <si>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</si>
  <si>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</si>
  <si>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VRN1</t>
  </si>
  <si>
    <t>Průzkumné, geodetické a projektové práce</t>
  </si>
  <si>
    <t>012203000</t>
  </si>
  <si>
    <t>Geodetické práce při provádění stavby</t>
  </si>
  <si>
    <t>1024</t>
  </si>
  <si>
    <t>-1643201595</t>
  </si>
  <si>
    <t>013254000</t>
  </si>
  <si>
    <t>Dokumentace skutečného provedení stavby</t>
  </si>
  <si>
    <t>-1237039197</t>
  </si>
  <si>
    <t>VRN3</t>
  </si>
  <si>
    <t>Zařízení staveniště</t>
  </si>
  <si>
    <t>030001000</t>
  </si>
  <si>
    <t>Zařízení staveniště dle POV stavby (zřízení, provoz, odstranění)</t>
  </si>
  <si>
    <t>-2075794445</t>
  </si>
  <si>
    <t>VRN7</t>
  </si>
  <si>
    <t>Provozní vlivy</t>
  </si>
  <si>
    <t>079002000</t>
  </si>
  <si>
    <t>Ostatní provozní vlivy - Dopravní opatření v průběhu stavby vč. návrhu a jeho projednání s Policií ČR</t>
  </si>
  <si>
    <t>530905143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</si>
</sst>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P1908/6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Parkoviště K Junčáku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Psáry - Dolní Jirčany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28. 12. 2019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Obec Psáry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HW PROJEKT s.r.o.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'SO100 - SO 100 - Komunikace'!J30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'SO100 - SO 100 - Komunikace'!P124</f>
        <v>0</v>
      </c>
      <c r="AV95" s="128">
        <f>'SO100 - SO 100 - Komunikace'!J33</f>
        <v>0</v>
      </c>
      <c r="AW95" s="128">
        <f>'SO100 - SO 100 - Komunikace'!J34</f>
        <v>0</v>
      </c>
      <c r="AX95" s="128">
        <f>'SO100 - SO 100 - Komunikace'!J35</f>
        <v>0</v>
      </c>
      <c r="AY95" s="128">
        <f>'SO100 - SO 100 - Komunikace'!J36</f>
        <v>0</v>
      </c>
      <c r="AZ95" s="128">
        <f>'SO100 - SO 100 - Komunikace'!F33</f>
        <v>0</v>
      </c>
      <c r="BA95" s="128">
        <f>'SO100 - SO 100 - Komunikace'!F34</f>
        <v>0</v>
      </c>
      <c r="BB95" s="128">
        <f>'SO100 - SO 100 - Komunikace'!F35</f>
        <v>0</v>
      </c>
      <c r="BC95" s="128">
        <f>'SO100 - SO 100 - Komunikace'!F36</f>
        <v>0</v>
      </c>
      <c r="BD95" s="130">
        <f>'SO100 - SO 100 - Komunikace'!F37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16.5" customHeight="1">
      <c r="A96" s="119" t="s">
        <v>82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'VO - VO - Osvětlení parko...'!J30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v>0</v>
      </c>
      <c r="AT96" s="128">
        <f>ROUND(SUM(AV96:AW96),2)</f>
        <v>0</v>
      </c>
      <c r="AU96" s="129">
        <f>'VO - VO - Osvětlení parko...'!P120</f>
        <v>0</v>
      </c>
      <c r="AV96" s="128">
        <f>'VO - VO - Osvětlení parko...'!J33</f>
        <v>0</v>
      </c>
      <c r="AW96" s="128">
        <f>'VO - VO - Osvětlení parko...'!J34</f>
        <v>0</v>
      </c>
      <c r="AX96" s="128">
        <f>'VO - VO - Osvětlení parko...'!J35</f>
        <v>0</v>
      </c>
      <c r="AY96" s="128">
        <f>'VO - VO - Osvětlení parko...'!J36</f>
        <v>0</v>
      </c>
      <c r="AZ96" s="128">
        <f>'VO - VO - Osvětlení parko...'!F33</f>
        <v>0</v>
      </c>
      <c r="BA96" s="128">
        <f>'VO - VO - Osvětlení parko...'!F34</f>
        <v>0</v>
      </c>
      <c r="BB96" s="128">
        <f>'VO - VO - Osvětlení parko...'!F35</f>
        <v>0</v>
      </c>
      <c r="BC96" s="128">
        <f>'VO - VO - Osvětlení parko...'!F36</f>
        <v>0</v>
      </c>
      <c r="BD96" s="130">
        <f>'VO - VO - Osvětlení parko...'!F37</f>
        <v>0</v>
      </c>
      <c r="BE96" s="7"/>
      <c r="BT96" s="131" t="s">
        <v>86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7" customFormat="1" ht="16.5" customHeight="1">
      <c r="A97" s="119" t="s">
        <v>82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'VRN - Vedlejší rozpočtové...'!J30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85</v>
      </c>
      <c r="AR97" s="126"/>
      <c r="AS97" s="132">
        <v>0</v>
      </c>
      <c r="AT97" s="133">
        <f>ROUND(SUM(AV97:AW97),2)</f>
        <v>0</v>
      </c>
      <c r="AU97" s="134">
        <f>'VRN - Vedlejší rozpočtové...'!P120</f>
        <v>0</v>
      </c>
      <c r="AV97" s="133">
        <f>'VRN - Vedlejší rozpočtové...'!J33</f>
        <v>0</v>
      </c>
      <c r="AW97" s="133">
        <f>'VRN - Vedlejší rozpočtové...'!J34</f>
        <v>0</v>
      </c>
      <c r="AX97" s="133">
        <f>'VRN - Vedlejší rozpočtové...'!J35</f>
        <v>0</v>
      </c>
      <c r="AY97" s="133">
        <f>'VRN - Vedlejší rozpočtové...'!J36</f>
        <v>0</v>
      </c>
      <c r="AZ97" s="133">
        <f>'VRN - Vedlejší rozpočtové...'!F33</f>
        <v>0</v>
      </c>
      <c r="BA97" s="133">
        <f>'VRN - Vedlejší rozpočtové...'!F34</f>
        <v>0</v>
      </c>
      <c r="BB97" s="133">
        <f>'VRN - Vedlejší rozpočtové...'!F35</f>
        <v>0</v>
      </c>
      <c r="BC97" s="133">
        <f>'VRN - Vedlejší rozpočtové...'!F36</f>
        <v>0</v>
      </c>
      <c r="BD97" s="135">
        <f>'VRN - Vedlejší rozpočtové...'!F37</f>
        <v>0</v>
      </c>
      <c r="BE97" s="7"/>
      <c r="BT97" s="131" t="s">
        <v>86</v>
      </c>
      <c r="BV97" s="131" t="s">
        <v>80</v>
      </c>
      <c r="BW97" s="131" t="s">
        <v>94</v>
      </c>
      <c r="BX97" s="131" t="s">
        <v>5</v>
      </c>
      <c r="CL97" s="131" t="s">
        <v>1</v>
      </c>
      <c r="CM97" s="131" t="s">
        <v>88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QqB4kkXNgFFHdXhysLKk1vVLlqK/VhWRfmvO+l9ThpYsJhpntPQkHG8R0VeRhAr0o87i1klrr2rrDjsYu2TrOw==" hashValue="pAjjQjqR0eBEuv+S6gDjrj4+jlaEMxAQv7Ejclt9SaWAgCVIkAc0SySi35/fgwQXK00pyZQLxL7jfRJGQqPu9g==" algorithmName="SHA-512" password="CC35"/>
  <mergeCells count="50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</mergeCells>
  <hyperlinks>
    <hyperlink ref="A95" location="'SO100 - SO 100 - Komunikace'!C2" display="/"/>
    <hyperlink ref="A96" location="'VO - VO - Osvětlení parko...'!C2" display="/"/>
    <hyperlink ref="A9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88</v>
      </c>
    </row>
    <row r="4" s="1" customFormat="1" ht="24.96" customHeight="1">
      <c r="B4" s="20"/>
      <c r="D4" s="140" t="s">
        <v>95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Parkoviště K Junčáku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96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97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7" t="s">
        <v>25</v>
      </c>
      <c r="J20" s="146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33</v>
      </c>
      <c r="F21" s="38"/>
      <c r="G21" s="38"/>
      <c r="H21" s="38"/>
      <c r="I21" s="147" t="s">
        <v>28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35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37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38</v>
      </c>
      <c r="E30" s="38"/>
      <c r="F30" s="38"/>
      <c r="G30" s="38"/>
      <c r="H30" s="38"/>
      <c r="I30" s="144"/>
      <c r="J30" s="157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40</v>
      </c>
      <c r="G32" s="38"/>
      <c r="H32" s="38"/>
      <c r="I32" s="159" t="s">
        <v>39</v>
      </c>
      <c r="J32" s="158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42</v>
      </c>
      <c r="E33" s="142" t="s">
        <v>43</v>
      </c>
      <c r="F33" s="161">
        <f>ROUND((SUM(BE124:BE279)),  2)</f>
        <v>0</v>
      </c>
      <c r="G33" s="38"/>
      <c r="H33" s="38"/>
      <c r="I33" s="162">
        <v>0.20999999999999999</v>
      </c>
      <c r="J33" s="161">
        <f>ROUND(((SUM(BE124:BE279))*I33),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61">
        <f>ROUND((SUM(BF124:BF279)),  2)</f>
        <v>0</v>
      </c>
      <c r="G34" s="38"/>
      <c r="H34" s="38"/>
      <c r="I34" s="162">
        <v>0.14999999999999999</v>
      </c>
      <c r="J34" s="161">
        <f>ROUND(((SUM(BF124:BF279))*I34),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61">
        <f>ROUND((SUM(BG124:BG279)),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61">
        <f>ROUND((SUM(BH124:BH279)),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61">
        <f>ROUND((SUM(BI124:BI279)),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48</v>
      </c>
      <c r="E39" s="165"/>
      <c r="F39" s="165"/>
      <c r="G39" s="166" t="s">
        <v>49</v>
      </c>
      <c r="H39" s="167" t="s">
        <v>50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51</v>
      </c>
      <c r="E50" s="172"/>
      <c r="F50" s="172"/>
      <c r="G50" s="171" t="s">
        <v>52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53</v>
      </c>
      <c r="E61" s="175"/>
      <c r="F61" s="176" t="s">
        <v>54</v>
      </c>
      <c r="G61" s="174" t="s">
        <v>53</v>
      </c>
      <c r="H61" s="175"/>
      <c r="I61" s="177"/>
      <c r="J61" s="178" t="s">
        <v>54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55</v>
      </c>
      <c r="E65" s="179"/>
      <c r="F65" s="179"/>
      <c r="G65" s="171" t="s">
        <v>56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53</v>
      </c>
      <c r="E76" s="175"/>
      <c r="F76" s="176" t="s">
        <v>54</v>
      </c>
      <c r="G76" s="174" t="s">
        <v>53</v>
      </c>
      <c r="H76" s="175"/>
      <c r="I76" s="177"/>
      <c r="J76" s="178" t="s">
        <v>54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Parkoviště K Junčáku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SO100 - SO 100 - Komunikace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147" t="s">
        <v>22</v>
      </c>
      <c r="J89" s="79" t="str">
        <f>IF(J12="","",J12)</f>
        <v>28. 12. 2019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7.9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147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47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99</v>
      </c>
      <c r="D94" s="189"/>
      <c r="E94" s="189"/>
      <c r="F94" s="189"/>
      <c r="G94" s="189"/>
      <c r="H94" s="189"/>
      <c r="I94" s="190"/>
      <c r="J94" s="191" t="s">
        <v>100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101</v>
      </c>
      <c r="D96" s="40"/>
      <c r="E96" s="40"/>
      <c r="F96" s="40"/>
      <c r="G96" s="40"/>
      <c r="H96" s="40"/>
      <c r="I96" s="144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s="9" customFormat="1" ht="24.96" customHeight="1">
      <c r="A97" s="9"/>
      <c r="B97" s="193"/>
      <c r="C97" s="194"/>
      <c r="D97" s="195" t="s">
        <v>103</v>
      </c>
      <c r="E97" s="196"/>
      <c r="F97" s="196"/>
      <c r="G97" s="196"/>
      <c r="H97" s="196"/>
      <c r="I97" s="197"/>
      <c r="J97" s="198">
        <f>J125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104</v>
      </c>
      <c r="E98" s="203"/>
      <c r="F98" s="203"/>
      <c r="G98" s="203"/>
      <c r="H98" s="203"/>
      <c r="I98" s="204"/>
      <c r="J98" s="205">
        <f>J126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105</v>
      </c>
      <c r="E99" s="203"/>
      <c r="F99" s="203"/>
      <c r="G99" s="203"/>
      <c r="H99" s="203"/>
      <c r="I99" s="204"/>
      <c r="J99" s="205">
        <f>J188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106</v>
      </c>
      <c r="E100" s="203"/>
      <c r="F100" s="203"/>
      <c r="G100" s="203"/>
      <c r="H100" s="203"/>
      <c r="I100" s="204"/>
      <c r="J100" s="205">
        <f>J197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107</v>
      </c>
      <c r="E101" s="203"/>
      <c r="F101" s="203"/>
      <c r="G101" s="203"/>
      <c r="H101" s="203"/>
      <c r="I101" s="204"/>
      <c r="J101" s="205">
        <f>J235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108</v>
      </c>
      <c r="E102" s="203"/>
      <c r="F102" s="203"/>
      <c r="G102" s="203"/>
      <c r="H102" s="203"/>
      <c r="I102" s="204"/>
      <c r="J102" s="205">
        <f>J238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109</v>
      </c>
      <c r="E103" s="203"/>
      <c r="F103" s="203"/>
      <c r="G103" s="203"/>
      <c r="H103" s="203"/>
      <c r="I103" s="204"/>
      <c r="J103" s="205">
        <f>J268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110</v>
      </c>
      <c r="E104" s="203"/>
      <c r="F104" s="203"/>
      <c r="G104" s="203"/>
      <c r="H104" s="203"/>
      <c r="I104" s="204"/>
      <c r="J104" s="205">
        <f>J278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183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186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111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87" t="str">
        <f>E7</f>
        <v>Parkoviště K Junčáku</v>
      </c>
      <c r="F114" s="32"/>
      <c r="G114" s="32"/>
      <c r="H114" s="32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96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SO100 - SO 100 - Komunikace</v>
      </c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Psáry - Dolní Jirčany </v>
      </c>
      <c r="G118" s="40"/>
      <c r="H118" s="40"/>
      <c r="I118" s="147" t="s">
        <v>22</v>
      </c>
      <c r="J118" s="79" t="str">
        <f>IF(J12="","",J12)</f>
        <v>28. 12. 2019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27.9" customHeight="1">
      <c r="A120" s="38"/>
      <c r="B120" s="39"/>
      <c r="C120" s="32" t="s">
        <v>24</v>
      </c>
      <c r="D120" s="40"/>
      <c r="E120" s="40"/>
      <c r="F120" s="27" t="str">
        <f>E15</f>
        <v>Obec Psáry</v>
      </c>
      <c r="G120" s="40"/>
      <c r="H120" s="40"/>
      <c r="I120" s="147" t="s">
        <v>31</v>
      </c>
      <c r="J120" s="36" t="str">
        <f>E21</f>
        <v>HW PROJEKT s.r.o.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29</v>
      </c>
      <c r="D121" s="40"/>
      <c r="E121" s="40"/>
      <c r="F121" s="27" t="str">
        <f>IF(E18="","",E18)</f>
        <v>Vyplň údaj</v>
      </c>
      <c r="G121" s="40"/>
      <c r="H121" s="40"/>
      <c r="I121" s="147" t="s">
        <v>35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207"/>
      <c r="B123" s="208"/>
      <c r="C123" s="209" t="s">
        <v>112</v>
      </c>
      <c r="D123" s="210" t="s">
        <v>63</v>
      </c>
      <c r="E123" s="210" t="s">
        <v>59</v>
      </c>
      <c r="F123" s="210" t="s">
        <v>60</v>
      </c>
      <c r="G123" s="210" t="s">
        <v>113</v>
      </c>
      <c r="H123" s="210" t="s">
        <v>114</v>
      </c>
      <c r="I123" s="211" t="s">
        <v>115</v>
      </c>
      <c r="J123" s="212" t="s">
        <v>100</v>
      </c>
      <c r="K123" s="213" t="s">
        <v>116</v>
      </c>
      <c r="L123" s="214"/>
      <c r="M123" s="100" t="s">
        <v>1</v>
      </c>
      <c r="N123" s="101" t="s">
        <v>42</v>
      </c>
      <c r="O123" s="101" t="s">
        <v>117</v>
      </c>
      <c r="P123" s="101" t="s">
        <v>118</v>
      </c>
      <c r="Q123" s="101" t="s">
        <v>119</v>
      </c>
      <c r="R123" s="101" t="s">
        <v>120</v>
      </c>
      <c r="S123" s="101" t="s">
        <v>121</v>
      </c>
      <c r="T123" s="102" t="s">
        <v>122</v>
      </c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</row>
    <row r="124" s="2" customFormat="1" ht="22.8" customHeight="1">
      <c r="A124" s="38"/>
      <c r="B124" s="39"/>
      <c r="C124" s="107" t="s">
        <v>123</v>
      </c>
      <c r="D124" s="40"/>
      <c r="E124" s="40"/>
      <c r="F124" s="40"/>
      <c r="G124" s="40"/>
      <c r="H124" s="40"/>
      <c r="I124" s="144"/>
      <c r="J124" s="215">
        <f>BK124</f>
        <v>0</v>
      </c>
      <c r="K124" s="40"/>
      <c r="L124" s="44"/>
      <c r="M124" s="103"/>
      <c r="N124" s="216"/>
      <c r="O124" s="104"/>
      <c r="P124" s="217">
        <f>P125</f>
        <v>0</v>
      </c>
      <c r="Q124" s="104"/>
      <c r="R124" s="217">
        <f>R125</f>
        <v>168.0661025</v>
      </c>
      <c r="S124" s="104"/>
      <c r="T124" s="218">
        <f>T125</f>
        <v>19.614000000000001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77</v>
      </c>
      <c r="AU124" s="17" t="s">
        <v>102</v>
      </c>
      <c r="BK124" s="219">
        <f>BK125</f>
        <v>0</v>
      </c>
    </row>
    <row r="125" s="12" customFormat="1" ht="25.92" customHeight="1">
      <c r="A125" s="12"/>
      <c r="B125" s="220"/>
      <c r="C125" s="221"/>
      <c r="D125" s="222" t="s">
        <v>77</v>
      </c>
      <c r="E125" s="223" t="s">
        <v>124</v>
      </c>
      <c r="F125" s="223" t="s">
        <v>125</v>
      </c>
      <c r="G125" s="221"/>
      <c r="H125" s="221"/>
      <c r="I125" s="224"/>
      <c r="J125" s="225">
        <f>BK125</f>
        <v>0</v>
      </c>
      <c r="K125" s="221"/>
      <c r="L125" s="226"/>
      <c r="M125" s="227"/>
      <c r="N125" s="228"/>
      <c r="O125" s="228"/>
      <c r="P125" s="229">
        <f>P126+P188+P197+P235+P238+P268+P278</f>
        <v>0</v>
      </c>
      <c r="Q125" s="228"/>
      <c r="R125" s="229">
        <f>R126+R188+R197+R235+R238+R268+R278</f>
        <v>168.0661025</v>
      </c>
      <c r="S125" s="228"/>
      <c r="T125" s="230">
        <f>T126+T188+T197+T235+T238+T268+T278</f>
        <v>19.614000000000001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86</v>
      </c>
      <c r="AT125" s="232" t="s">
        <v>77</v>
      </c>
      <c r="AU125" s="232" t="s">
        <v>78</v>
      </c>
      <c r="AY125" s="231" t="s">
        <v>126</v>
      </c>
      <c r="BK125" s="233">
        <f>BK126+BK188+BK197+BK235+BK238+BK268+BK278</f>
        <v>0</v>
      </c>
    </row>
    <row r="126" s="12" customFormat="1" ht="22.8" customHeight="1">
      <c r="A126" s="12"/>
      <c r="B126" s="220"/>
      <c r="C126" s="221"/>
      <c r="D126" s="222" t="s">
        <v>77</v>
      </c>
      <c r="E126" s="234" t="s">
        <v>86</v>
      </c>
      <c r="F126" s="234" t="s">
        <v>127</v>
      </c>
      <c r="G126" s="221"/>
      <c r="H126" s="221"/>
      <c r="I126" s="224"/>
      <c r="J126" s="235">
        <f>BK126</f>
        <v>0</v>
      </c>
      <c r="K126" s="221"/>
      <c r="L126" s="226"/>
      <c r="M126" s="227"/>
      <c r="N126" s="228"/>
      <c r="O126" s="228"/>
      <c r="P126" s="229">
        <f>SUM(P127:P187)</f>
        <v>0</v>
      </c>
      <c r="Q126" s="228"/>
      <c r="R126" s="229">
        <f>SUM(R127:R187)</f>
        <v>0.039400000000000004</v>
      </c>
      <c r="S126" s="228"/>
      <c r="T126" s="230">
        <f>SUM(T127:T187)</f>
        <v>19.614000000000001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31" t="s">
        <v>86</v>
      </c>
      <c r="AT126" s="232" t="s">
        <v>77</v>
      </c>
      <c r="AU126" s="232" t="s">
        <v>86</v>
      </c>
      <c r="AY126" s="231" t="s">
        <v>126</v>
      </c>
      <c r="BK126" s="233">
        <f>SUM(BK127:BK187)</f>
        <v>0</v>
      </c>
    </row>
    <row r="127" s="2" customFormat="1" ht="24" customHeight="1">
      <c r="A127" s="38"/>
      <c r="B127" s="39"/>
      <c r="C127" s="236" t="s">
        <v>86</v>
      </c>
      <c r="D127" s="236" t="s">
        <v>128</v>
      </c>
      <c r="E127" s="237" t="s">
        <v>129</v>
      </c>
      <c r="F127" s="238" t="s">
        <v>130</v>
      </c>
      <c r="G127" s="239" t="s">
        <v>131</v>
      </c>
      <c r="H127" s="240">
        <v>1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43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132</v>
      </c>
      <c r="AT127" s="248" t="s">
        <v>128</v>
      </c>
      <c r="AU127" s="248" t="s">
        <v>88</v>
      </c>
      <c r="AY127" s="17" t="s">
        <v>126</v>
      </c>
      <c r="BE127" s="249">
        <f>IF(N127="základní",J127,0)</f>
        <v>0</v>
      </c>
      <c r="BF127" s="249">
        <f>IF(N127="snížená",J127,0)</f>
        <v>0</v>
      </c>
      <c r="BG127" s="249">
        <f>IF(N127="zákl. přenesená",J127,0)</f>
        <v>0</v>
      </c>
      <c r="BH127" s="249">
        <f>IF(N127="sníž. přenesená",J127,0)</f>
        <v>0</v>
      </c>
      <c r="BI127" s="249">
        <f>IF(N127="nulová",J127,0)</f>
        <v>0</v>
      </c>
      <c r="BJ127" s="17" t="s">
        <v>86</v>
      </c>
      <c r="BK127" s="249">
        <f>ROUND(I127*H127,2)</f>
        <v>0</v>
      </c>
      <c r="BL127" s="17" t="s">
        <v>132</v>
      </c>
      <c r="BM127" s="248" t="s">
        <v>133</v>
      </c>
    </row>
    <row r="128" s="13" customFormat="1">
      <c r="A128" s="13"/>
      <c r="B128" s="250"/>
      <c r="C128" s="251"/>
      <c r="D128" s="252" t="s">
        <v>134</v>
      </c>
      <c r="E128" s="253" t="s">
        <v>1</v>
      </c>
      <c r="F128" s="254" t="s">
        <v>135</v>
      </c>
      <c r="G128" s="251"/>
      <c r="H128" s="255">
        <v>1</v>
      </c>
      <c r="I128" s="256"/>
      <c r="J128" s="251"/>
      <c r="K128" s="251"/>
      <c r="L128" s="257"/>
      <c r="M128" s="258"/>
      <c r="N128" s="259"/>
      <c r="O128" s="259"/>
      <c r="P128" s="259"/>
      <c r="Q128" s="259"/>
      <c r="R128" s="259"/>
      <c r="S128" s="259"/>
      <c r="T128" s="26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1" t="s">
        <v>134</v>
      </c>
      <c r="AU128" s="261" t="s">
        <v>88</v>
      </c>
      <c r="AV128" s="13" t="s">
        <v>88</v>
      </c>
      <c r="AW128" s="13" t="s">
        <v>34</v>
      </c>
      <c r="AX128" s="13" t="s">
        <v>86</v>
      </c>
      <c r="AY128" s="261" t="s">
        <v>126</v>
      </c>
    </row>
    <row r="129" s="2" customFormat="1" ht="16.5" customHeight="1">
      <c r="A129" s="38"/>
      <c r="B129" s="39"/>
      <c r="C129" s="236" t="s">
        <v>88</v>
      </c>
      <c r="D129" s="236" t="s">
        <v>128</v>
      </c>
      <c r="E129" s="237" t="s">
        <v>136</v>
      </c>
      <c r="F129" s="238" t="s">
        <v>137</v>
      </c>
      <c r="G129" s="239" t="s">
        <v>131</v>
      </c>
      <c r="H129" s="240">
        <v>1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43</v>
      </c>
      <c r="O129" s="91"/>
      <c r="P129" s="246">
        <f>O129*H129</f>
        <v>0</v>
      </c>
      <c r="Q129" s="246">
        <v>5.0000000000000002E-05</v>
      </c>
      <c r="R129" s="246">
        <f>Q129*H129</f>
        <v>5.0000000000000002E-05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132</v>
      </c>
      <c r="AT129" s="248" t="s">
        <v>128</v>
      </c>
      <c r="AU129" s="248" t="s">
        <v>88</v>
      </c>
      <c r="AY129" s="17" t="s">
        <v>126</v>
      </c>
      <c r="BE129" s="249">
        <f>IF(N129="základní",J129,0)</f>
        <v>0</v>
      </c>
      <c r="BF129" s="249">
        <f>IF(N129="snížená",J129,0)</f>
        <v>0</v>
      </c>
      <c r="BG129" s="249">
        <f>IF(N129="zákl. přenesená",J129,0)</f>
        <v>0</v>
      </c>
      <c r="BH129" s="249">
        <f>IF(N129="sníž. přenesená",J129,0)</f>
        <v>0</v>
      </c>
      <c r="BI129" s="249">
        <f>IF(N129="nulová",J129,0)</f>
        <v>0</v>
      </c>
      <c r="BJ129" s="17" t="s">
        <v>86</v>
      </c>
      <c r="BK129" s="249">
        <f>ROUND(I129*H129,2)</f>
        <v>0</v>
      </c>
      <c r="BL129" s="17" t="s">
        <v>132</v>
      </c>
      <c r="BM129" s="248" t="s">
        <v>138</v>
      </c>
    </row>
    <row r="130" s="2" customFormat="1" ht="24" customHeight="1">
      <c r="A130" s="38"/>
      <c r="B130" s="39"/>
      <c r="C130" s="236" t="s">
        <v>139</v>
      </c>
      <c r="D130" s="236" t="s">
        <v>128</v>
      </c>
      <c r="E130" s="237" t="s">
        <v>140</v>
      </c>
      <c r="F130" s="238" t="s">
        <v>141</v>
      </c>
      <c r="G130" s="239" t="s">
        <v>142</v>
      </c>
      <c r="H130" s="240">
        <v>10.800000000000001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43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0.29499999999999998</v>
      </c>
      <c r="T130" s="247">
        <f>S130*H130</f>
        <v>3.1859999999999999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132</v>
      </c>
      <c r="AT130" s="248" t="s">
        <v>128</v>
      </c>
      <c r="AU130" s="248" t="s">
        <v>88</v>
      </c>
      <c r="AY130" s="17" t="s">
        <v>126</v>
      </c>
      <c r="BE130" s="249">
        <f>IF(N130="základní",J130,0)</f>
        <v>0</v>
      </c>
      <c r="BF130" s="249">
        <f>IF(N130="snížená",J130,0)</f>
        <v>0</v>
      </c>
      <c r="BG130" s="249">
        <f>IF(N130="zákl. přenesená",J130,0)</f>
        <v>0</v>
      </c>
      <c r="BH130" s="249">
        <f>IF(N130="sníž. přenesená",J130,0)</f>
        <v>0</v>
      </c>
      <c r="BI130" s="249">
        <f>IF(N130="nulová",J130,0)</f>
        <v>0</v>
      </c>
      <c r="BJ130" s="17" t="s">
        <v>86</v>
      </c>
      <c r="BK130" s="249">
        <f>ROUND(I130*H130,2)</f>
        <v>0</v>
      </c>
      <c r="BL130" s="17" t="s">
        <v>132</v>
      </c>
      <c r="BM130" s="248" t="s">
        <v>143</v>
      </c>
    </row>
    <row r="131" s="13" customFormat="1">
      <c r="A131" s="13"/>
      <c r="B131" s="250"/>
      <c r="C131" s="251"/>
      <c r="D131" s="252" t="s">
        <v>134</v>
      </c>
      <c r="E131" s="253" t="s">
        <v>1</v>
      </c>
      <c r="F131" s="254" t="s">
        <v>144</v>
      </c>
      <c r="G131" s="251"/>
      <c r="H131" s="255">
        <v>6</v>
      </c>
      <c r="I131" s="256"/>
      <c r="J131" s="251"/>
      <c r="K131" s="251"/>
      <c r="L131" s="257"/>
      <c r="M131" s="258"/>
      <c r="N131" s="259"/>
      <c r="O131" s="259"/>
      <c r="P131" s="259"/>
      <c r="Q131" s="259"/>
      <c r="R131" s="259"/>
      <c r="S131" s="259"/>
      <c r="T131" s="26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1" t="s">
        <v>134</v>
      </c>
      <c r="AU131" s="261" t="s">
        <v>88</v>
      </c>
      <c r="AV131" s="13" t="s">
        <v>88</v>
      </c>
      <c r="AW131" s="13" t="s">
        <v>34</v>
      </c>
      <c r="AX131" s="13" t="s">
        <v>78</v>
      </c>
      <c r="AY131" s="261" t="s">
        <v>126</v>
      </c>
    </row>
    <row r="132" s="13" customFormat="1">
      <c r="A132" s="13"/>
      <c r="B132" s="250"/>
      <c r="C132" s="251"/>
      <c r="D132" s="252" t="s">
        <v>134</v>
      </c>
      <c r="E132" s="253" t="s">
        <v>1</v>
      </c>
      <c r="F132" s="254" t="s">
        <v>145</v>
      </c>
      <c r="G132" s="251"/>
      <c r="H132" s="255">
        <v>4.7999999999999998</v>
      </c>
      <c r="I132" s="256"/>
      <c r="J132" s="251"/>
      <c r="K132" s="251"/>
      <c r="L132" s="257"/>
      <c r="M132" s="258"/>
      <c r="N132" s="259"/>
      <c r="O132" s="259"/>
      <c r="P132" s="259"/>
      <c r="Q132" s="259"/>
      <c r="R132" s="259"/>
      <c r="S132" s="259"/>
      <c r="T132" s="26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1" t="s">
        <v>134</v>
      </c>
      <c r="AU132" s="261" t="s">
        <v>88</v>
      </c>
      <c r="AV132" s="13" t="s">
        <v>88</v>
      </c>
      <c r="AW132" s="13" t="s">
        <v>34</v>
      </c>
      <c r="AX132" s="13" t="s">
        <v>78</v>
      </c>
      <c r="AY132" s="261" t="s">
        <v>126</v>
      </c>
    </row>
    <row r="133" s="14" customFormat="1">
      <c r="A133" s="14"/>
      <c r="B133" s="262"/>
      <c r="C133" s="263"/>
      <c r="D133" s="252" t="s">
        <v>134</v>
      </c>
      <c r="E133" s="264" t="s">
        <v>1</v>
      </c>
      <c r="F133" s="265" t="s">
        <v>146</v>
      </c>
      <c r="G133" s="263"/>
      <c r="H133" s="266">
        <v>10.800000000000001</v>
      </c>
      <c r="I133" s="267"/>
      <c r="J133" s="263"/>
      <c r="K133" s="263"/>
      <c r="L133" s="268"/>
      <c r="M133" s="269"/>
      <c r="N133" s="270"/>
      <c r="O133" s="270"/>
      <c r="P133" s="270"/>
      <c r="Q133" s="270"/>
      <c r="R133" s="270"/>
      <c r="S133" s="270"/>
      <c r="T133" s="27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72" t="s">
        <v>134</v>
      </c>
      <c r="AU133" s="272" t="s">
        <v>88</v>
      </c>
      <c r="AV133" s="14" t="s">
        <v>132</v>
      </c>
      <c r="AW133" s="14" t="s">
        <v>34</v>
      </c>
      <c r="AX133" s="14" t="s">
        <v>86</v>
      </c>
      <c r="AY133" s="272" t="s">
        <v>126</v>
      </c>
    </row>
    <row r="134" s="2" customFormat="1" ht="24" customHeight="1">
      <c r="A134" s="38"/>
      <c r="B134" s="39"/>
      <c r="C134" s="236" t="s">
        <v>132</v>
      </c>
      <c r="D134" s="236" t="s">
        <v>128</v>
      </c>
      <c r="E134" s="237" t="s">
        <v>147</v>
      </c>
      <c r="F134" s="238" t="s">
        <v>148</v>
      </c>
      <c r="G134" s="239" t="s">
        <v>142</v>
      </c>
      <c r="H134" s="240">
        <v>74</v>
      </c>
      <c r="I134" s="241"/>
      <c r="J134" s="242">
        <f>ROUND(I134*H134,2)</f>
        <v>0</v>
      </c>
      <c r="K134" s="243"/>
      <c r="L134" s="44"/>
      <c r="M134" s="244" t="s">
        <v>1</v>
      </c>
      <c r="N134" s="245" t="s">
        <v>43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0.222</v>
      </c>
      <c r="T134" s="247">
        <f>S134*H134</f>
        <v>16.428000000000001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132</v>
      </c>
      <c r="AT134" s="248" t="s">
        <v>128</v>
      </c>
      <c r="AU134" s="248" t="s">
        <v>88</v>
      </c>
      <c r="AY134" s="17" t="s">
        <v>126</v>
      </c>
      <c r="BE134" s="249">
        <f>IF(N134="základní",J134,0)</f>
        <v>0</v>
      </c>
      <c r="BF134" s="249">
        <f>IF(N134="snížená",J134,0)</f>
        <v>0</v>
      </c>
      <c r="BG134" s="249">
        <f>IF(N134="zákl. přenesená",J134,0)</f>
        <v>0</v>
      </c>
      <c r="BH134" s="249">
        <f>IF(N134="sníž. přenesená",J134,0)</f>
        <v>0</v>
      </c>
      <c r="BI134" s="249">
        <f>IF(N134="nulová",J134,0)</f>
        <v>0</v>
      </c>
      <c r="BJ134" s="17" t="s">
        <v>86</v>
      </c>
      <c r="BK134" s="249">
        <f>ROUND(I134*H134,2)</f>
        <v>0</v>
      </c>
      <c r="BL134" s="17" t="s">
        <v>132</v>
      </c>
      <c r="BM134" s="248" t="s">
        <v>149</v>
      </c>
    </row>
    <row r="135" s="13" customFormat="1">
      <c r="A135" s="13"/>
      <c r="B135" s="250"/>
      <c r="C135" s="251"/>
      <c r="D135" s="252" t="s">
        <v>134</v>
      </c>
      <c r="E135" s="253" t="s">
        <v>1</v>
      </c>
      <c r="F135" s="254" t="s">
        <v>150</v>
      </c>
      <c r="G135" s="251"/>
      <c r="H135" s="255">
        <v>74</v>
      </c>
      <c r="I135" s="256"/>
      <c r="J135" s="251"/>
      <c r="K135" s="251"/>
      <c r="L135" s="257"/>
      <c r="M135" s="258"/>
      <c r="N135" s="259"/>
      <c r="O135" s="259"/>
      <c r="P135" s="259"/>
      <c r="Q135" s="259"/>
      <c r="R135" s="259"/>
      <c r="S135" s="259"/>
      <c r="T135" s="26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1" t="s">
        <v>134</v>
      </c>
      <c r="AU135" s="261" t="s">
        <v>88</v>
      </c>
      <c r="AV135" s="13" t="s">
        <v>88</v>
      </c>
      <c r="AW135" s="13" t="s">
        <v>34</v>
      </c>
      <c r="AX135" s="13" t="s">
        <v>86</v>
      </c>
      <c r="AY135" s="261" t="s">
        <v>126</v>
      </c>
    </row>
    <row r="136" s="2" customFormat="1" ht="16.5" customHeight="1">
      <c r="A136" s="38"/>
      <c r="B136" s="39"/>
      <c r="C136" s="236" t="s">
        <v>151</v>
      </c>
      <c r="D136" s="236" t="s">
        <v>128</v>
      </c>
      <c r="E136" s="237" t="s">
        <v>152</v>
      </c>
      <c r="F136" s="238" t="s">
        <v>153</v>
      </c>
      <c r="G136" s="239" t="s">
        <v>154</v>
      </c>
      <c r="H136" s="240">
        <v>89.099999999999994</v>
      </c>
      <c r="I136" s="241"/>
      <c r="J136" s="242">
        <f>ROUND(I136*H136,2)</f>
        <v>0</v>
      </c>
      <c r="K136" s="243"/>
      <c r="L136" s="44"/>
      <c r="M136" s="244" t="s">
        <v>1</v>
      </c>
      <c r="N136" s="245" t="s">
        <v>43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132</v>
      </c>
      <c r="AT136" s="248" t="s">
        <v>128</v>
      </c>
      <c r="AU136" s="248" t="s">
        <v>88</v>
      </c>
      <c r="AY136" s="17" t="s">
        <v>126</v>
      </c>
      <c r="BE136" s="249">
        <f>IF(N136="základní",J136,0)</f>
        <v>0</v>
      </c>
      <c r="BF136" s="249">
        <f>IF(N136="snížená",J136,0)</f>
        <v>0</v>
      </c>
      <c r="BG136" s="249">
        <f>IF(N136="zákl. přenesená",J136,0)</f>
        <v>0</v>
      </c>
      <c r="BH136" s="249">
        <f>IF(N136="sníž. přenesená",J136,0)</f>
        <v>0</v>
      </c>
      <c r="BI136" s="249">
        <f>IF(N136="nulová",J136,0)</f>
        <v>0</v>
      </c>
      <c r="BJ136" s="17" t="s">
        <v>86</v>
      </c>
      <c r="BK136" s="249">
        <f>ROUND(I136*H136,2)</f>
        <v>0</v>
      </c>
      <c r="BL136" s="17" t="s">
        <v>132</v>
      </c>
      <c r="BM136" s="248" t="s">
        <v>155</v>
      </c>
    </row>
    <row r="137" s="13" customFormat="1">
      <c r="A137" s="13"/>
      <c r="B137" s="250"/>
      <c r="C137" s="251"/>
      <c r="D137" s="252" t="s">
        <v>134</v>
      </c>
      <c r="E137" s="253" t="s">
        <v>1</v>
      </c>
      <c r="F137" s="254" t="s">
        <v>156</v>
      </c>
      <c r="G137" s="251"/>
      <c r="H137" s="255">
        <v>89.099999999999994</v>
      </c>
      <c r="I137" s="256"/>
      <c r="J137" s="251"/>
      <c r="K137" s="251"/>
      <c r="L137" s="257"/>
      <c r="M137" s="258"/>
      <c r="N137" s="259"/>
      <c r="O137" s="259"/>
      <c r="P137" s="259"/>
      <c r="Q137" s="259"/>
      <c r="R137" s="259"/>
      <c r="S137" s="259"/>
      <c r="T137" s="26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1" t="s">
        <v>134</v>
      </c>
      <c r="AU137" s="261" t="s">
        <v>88</v>
      </c>
      <c r="AV137" s="13" t="s">
        <v>88</v>
      </c>
      <c r="AW137" s="13" t="s">
        <v>34</v>
      </c>
      <c r="AX137" s="13" t="s">
        <v>86</v>
      </c>
      <c r="AY137" s="261" t="s">
        <v>126</v>
      </c>
    </row>
    <row r="138" s="2" customFormat="1" ht="24" customHeight="1">
      <c r="A138" s="38"/>
      <c r="B138" s="39"/>
      <c r="C138" s="236" t="s">
        <v>157</v>
      </c>
      <c r="D138" s="236" t="s">
        <v>128</v>
      </c>
      <c r="E138" s="237" t="s">
        <v>158</v>
      </c>
      <c r="F138" s="238" t="s">
        <v>159</v>
      </c>
      <c r="G138" s="239" t="s">
        <v>154</v>
      </c>
      <c r="H138" s="240">
        <v>140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43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132</v>
      </c>
      <c r="AT138" s="248" t="s">
        <v>128</v>
      </c>
      <c r="AU138" s="248" t="s">
        <v>88</v>
      </c>
      <c r="AY138" s="17" t="s">
        <v>126</v>
      </c>
      <c r="BE138" s="249">
        <f>IF(N138="základní",J138,0)</f>
        <v>0</v>
      </c>
      <c r="BF138" s="249">
        <f>IF(N138="snížená",J138,0)</f>
        <v>0</v>
      </c>
      <c r="BG138" s="249">
        <f>IF(N138="zákl. přenesená",J138,0)</f>
        <v>0</v>
      </c>
      <c r="BH138" s="249">
        <f>IF(N138="sníž. přenesená",J138,0)</f>
        <v>0</v>
      </c>
      <c r="BI138" s="249">
        <f>IF(N138="nulová",J138,0)</f>
        <v>0</v>
      </c>
      <c r="BJ138" s="17" t="s">
        <v>86</v>
      </c>
      <c r="BK138" s="249">
        <f>ROUND(I138*H138,2)</f>
        <v>0</v>
      </c>
      <c r="BL138" s="17" t="s">
        <v>132</v>
      </c>
      <c r="BM138" s="248" t="s">
        <v>160</v>
      </c>
    </row>
    <row r="139" s="13" customFormat="1">
      <c r="A139" s="13"/>
      <c r="B139" s="250"/>
      <c r="C139" s="251"/>
      <c r="D139" s="252" t="s">
        <v>134</v>
      </c>
      <c r="E139" s="253" t="s">
        <v>1</v>
      </c>
      <c r="F139" s="254" t="s">
        <v>161</v>
      </c>
      <c r="G139" s="251"/>
      <c r="H139" s="255">
        <v>140</v>
      </c>
      <c r="I139" s="256"/>
      <c r="J139" s="251"/>
      <c r="K139" s="251"/>
      <c r="L139" s="257"/>
      <c r="M139" s="258"/>
      <c r="N139" s="259"/>
      <c r="O139" s="259"/>
      <c r="P139" s="259"/>
      <c r="Q139" s="259"/>
      <c r="R139" s="259"/>
      <c r="S139" s="259"/>
      <c r="T139" s="26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1" t="s">
        <v>134</v>
      </c>
      <c r="AU139" s="261" t="s">
        <v>88</v>
      </c>
      <c r="AV139" s="13" t="s">
        <v>88</v>
      </c>
      <c r="AW139" s="13" t="s">
        <v>34</v>
      </c>
      <c r="AX139" s="13" t="s">
        <v>86</v>
      </c>
      <c r="AY139" s="261" t="s">
        <v>126</v>
      </c>
    </row>
    <row r="140" s="2" customFormat="1" ht="24" customHeight="1">
      <c r="A140" s="38"/>
      <c r="B140" s="39"/>
      <c r="C140" s="236" t="s">
        <v>162</v>
      </c>
      <c r="D140" s="236" t="s">
        <v>128</v>
      </c>
      <c r="E140" s="237" t="s">
        <v>163</v>
      </c>
      <c r="F140" s="238" t="s">
        <v>164</v>
      </c>
      <c r="G140" s="239" t="s">
        <v>154</v>
      </c>
      <c r="H140" s="240">
        <v>210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43</v>
      </c>
      <c r="O140" s="91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132</v>
      </c>
      <c r="AT140" s="248" t="s">
        <v>128</v>
      </c>
      <c r="AU140" s="248" t="s">
        <v>88</v>
      </c>
      <c r="AY140" s="17" t="s">
        <v>126</v>
      </c>
      <c r="BE140" s="249">
        <f>IF(N140="základní",J140,0)</f>
        <v>0</v>
      </c>
      <c r="BF140" s="249">
        <f>IF(N140="snížená",J140,0)</f>
        <v>0</v>
      </c>
      <c r="BG140" s="249">
        <f>IF(N140="zákl. přenesená",J140,0)</f>
        <v>0</v>
      </c>
      <c r="BH140" s="249">
        <f>IF(N140="sníž. přenesená",J140,0)</f>
        <v>0</v>
      </c>
      <c r="BI140" s="249">
        <f>IF(N140="nulová",J140,0)</f>
        <v>0</v>
      </c>
      <c r="BJ140" s="17" t="s">
        <v>86</v>
      </c>
      <c r="BK140" s="249">
        <f>ROUND(I140*H140,2)</f>
        <v>0</v>
      </c>
      <c r="BL140" s="17" t="s">
        <v>132</v>
      </c>
      <c r="BM140" s="248" t="s">
        <v>165</v>
      </c>
    </row>
    <row r="141" s="13" customFormat="1">
      <c r="A141" s="13"/>
      <c r="B141" s="250"/>
      <c r="C141" s="251"/>
      <c r="D141" s="252" t="s">
        <v>134</v>
      </c>
      <c r="E141" s="253" t="s">
        <v>1</v>
      </c>
      <c r="F141" s="254" t="s">
        <v>166</v>
      </c>
      <c r="G141" s="251"/>
      <c r="H141" s="255">
        <v>210</v>
      </c>
      <c r="I141" s="256"/>
      <c r="J141" s="251"/>
      <c r="K141" s="251"/>
      <c r="L141" s="257"/>
      <c r="M141" s="258"/>
      <c r="N141" s="259"/>
      <c r="O141" s="259"/>
      <c r="P141" s="259"/>
      <c r="Q141" s="259"/>
      <c r="R141" s="259"/>
      <c r="S141" s="259"/>
      <c r="T141" s="26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1" t="s">
        <v>134</v>
      </c>
      <c r="AU141" s="261" t="s">
        <v>88</v>
      </c>
      <c r="AV141" s="13" t="s">
        <v>88</v>
      </c>
      <c r="AW141" s="13" t="s">
        <v>34</v>
      </c>
      <c r="AX141" s="13" t="s">
        <v>86</v>
      </c>
      <c r="AY141" s="261" t="s">
        <v>126</v>
      </c>
    </row>
    <row r="142" s="2" customFormat="1" ht="24" customHeight="1">
      <c r="A142" s="38"/>
      <c r="B142" s="39"/>
      <c r="C142" s="236" t="s">
        <v>167</v>
      </c>
      <c r="D142" s="236" t="s">
        <v>128</v>
      </c>
      <c r="E142" s="237" t="s">
        <v>168</v>
      </c>
      <c r="F142" s="238" t="s">
        <v>169</v>
      </c>
      <c r="G142" s="239" t="s">
        <v>154</v>
      </c>
      <c r="H142" s="240">
        <v>63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43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132</v>
      </c>
      <c r="AT142" s="248" t="s">
        <v>128</v>
      </c>
      <c r="AU142" s="248" t="s">
        <v>88</v>
      </c>
      <c r="AY142" s="17" t="s">
        <v>126</v>
      </c>
      <c r="BE142" s="249">
        <f>IF(N142="základní",J142,0)</f>
        <v>0</v>
      </c>
      <c r="BF142" s="249">
        <f>IF(N142="snížená",J142,0)</f>
        <v>0</v>
      </c>
      <c r="BG142" s="249">
        <f>IF(N142="zákl. přenesená",J142,0)</f>
        <v>0</v>
      </c>
      <c r="BH142" s="249">
        <f>IF(N142="sníž. přenesená",J142,0)</f>
        <v>0</v>
      </c>
      <c r="BI142" s="249">
        <f>IF(N142="nulová",J142,0)</f>
        <v>0</v>
      </c>
      <c r="BJ142" s="17" t="s">
        <v>86</v>
      </c>
      <c r="BK142" s="249">
        <f>ROUND(I142*H142,2)</f>
        <v>0</v>
      </c>
      <c r="BL142" s="17" t="s">
        <v>132</v>
      </c>
      <c r="BM142" s="248" t="s">
        <v>170</v>
      </c>
    </row>
    <row r="143" s="13" customFormat="1">
      <c r="A143" s="13"/>
      <c r="B143" s="250"/>
      <c r="C143" s="251"/>
      <c r="D143" s="252" t="s">
        <v>134</v>
      </c>
      <c r="E143" s="253" t="s">
        <v>1</v>
      </c>
      <c r="F143" s="254" t="s">
        <v>171</v>
      </c>
      <c r="G143" s="251"/>
      <c r="H143" s="255">
        <v>63</v>
      </c>
      <c r="I143" s="256"/>
      <c r="J143" s="251"/>
      <c r="K143" s="251"/>
      <c r="L143" s="257"/>
      <c r="M143" s="258"/>
      <c r="N143" s="259"/>
      <c r="O143" s="259"/>
      <c r="P143" s="259"/>
      <c r="Q143" s="259"/>
      <c r="R143" s="259"/>
      <c r="S143" s="259"/>
      <c r="T143" s="26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1" t="s">
        <v>134</v>
      </c>
      <c r="AU143" s="261" t="s">
        <v>88</v>
      </c>
      <c r="AV143" s="13" t="s">
        <v>88</v>
      </c>
      <c r="AW143" s="13" t="s">
        <v>34</v>
      </c>
      <c r="AX143" s="13" t="s">
        <v>86</v>
      </c>
      <c r="AY143" s="261" t="s">
        <v>126</v>
      </c>
    </row>
    <row r="144" s="2" customFormat="1" ht="24" customHeight="1">
      <c r="A144" s="38"/>
      <c r="B144" s="39"/>
      <c r="C144" s="236" t="s">
        <v>172</v>
      </c>
      <c r="D144" s="236" t="s">
        <v>128</v>
      </c>
      <c r="E144" s="237" t="s">
        <v>173</v>
      </c>
      <c r="F144" s="238" t="s">
        <v>174</v>
      </c>
      <c r="G144" s="239" t="s">
        <v>154</v>
      </c>
      <c r="H144" s="240">
        <v>12</v>
      </c>
      <c r="I144" s="241"/>
      <c r="J144" s="242">
        <f>ROUND(I144*H144,2)</f>
        <v>0</v>
      </c>
      <c r="K144" s="243"/>
      <c r="L144" s="44"/>
      <c r="M144" s="244" t="s">
        <v>1</v>
      </c>
      <c r="N144" s="245" t="s">
        <v>43</v>
      </c>
      <c r="O144" s="91"/>
      <c r="P144" s="246">
        <f>O144*H144</f>
        <v>0</v>
      </c>
      <c r="Q144" s="246">
        <v>0</v>
      </c>
      <c r="R144" s="246">
        <f>Q144*H144</f>
        <v>0</v>
      </c>
      <c r="S144" s="246">
        <v>0</v>
      </c>
      <c r="T144" s="247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132</v>
      </c>
      <c r="AT144" s="248" t="s">
        <v>128</v>
      </c>
      <c r="AU144" s="248" t="s">
        <v>88</v>
      </c>
      <c r="AY144" s="17" t="s">
        <v>126</v>
      </c>
      <c r="BE144" s="249">
        <f>IF(N144="základní",J144,0)</f>
        <v>0</v>
      </c>
      <c r="BF144" s="249">
        <f>IF(N144="snížená",J144,0)</f>
        <v>0</v>
      </c>
      <c r="BG144" s="249">
        <f>IF(N144="zákl. přenesená",J144,0)</f>
        <v>0</v>
      </c>
      <c r="BH144" s="249">
        <f>IF(N144="sníž. přenesená",J144,0)</f>
        <v>0</v>
      </c>
      <c r="BI144" s="249">
        <f>IF(N144="nulová",J144,0)</f>
        <v>0</v>
      </c>
      <c r="BJ144" s="17" t="s">
        <v>86</v>
      </c>
      <c r="BK144" s="249">
        <f>ROUND(I144*H144,2)</f>
        <v>0</v>
      </c>
      <c r="BL144" s="17" t="s">
        <v>132</v>
      </c>
      <c r="BM144" s="248" t="s">
        <v>175</v>
      </c>
    </row>
    <row r="145" s="13" customFormat="1">
      <c r="A145" s="13"/>
      <c r="B145" s="250"/>
      <c r="C145" s="251"/>
      <c r="D145" s="252" t="s">
        <v>134</v>
      </c>
      <c r="E145" s="253" t="s">
        <v>1</v>
      </c>
      <c r="F145" s="254" t="s">
        <v>176</v>
      </c>
      <c r="G145" s="251"/>
      <c r="H145" s="255">
        <v>12</v>
      </c>
      <c r="I145" s="256"/>
      <c r="J145" s="251"/>
      <c r="K145" s="251"/>
      <c r="L145" s="257"/>
      <c r="M145" s="258"/>
      <c r="N145" s="259"/>
      <c r="O145" s="259"/>
      <c r="P145" s="259"/>
      <c r="Q145" s="259"/>
      <c r="R145" s="259"/>
      <c r="S145" s="259"/>
      <c r="T145" s="26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1" t="s">
        <v>134</v>
      </c>
      <c r="AU145" s="261" t="s">
        <v>88</v>
      </c>
      <c r="AV145" s="13" t="s">
        <v>88</v>
      </c>
      <c r="AW145" s="13" t="s">
        <v>34</v>
      </c>
      <c r="AX145" s="13" t="s">
        <v>86</v>
      </c>
      <c r="AY145" s="261" t="s">
        <v>126</v>
      </c>
    </row>
    <row r="146" s="2" customFormat="1" ht="24" customHeight="1">
      <c r="A146" s="38"/>
      <c r="B146" s="39"/>
      <c r="C146" s="236" t="s">
        <v>177</v>
      </c>
      <c r="D146" s="236" t="s">
        <v>128</v>
      </c>
      <c r="E146" s="237" t="s">
        <v>178</v>
      </c>
      <c r="F146" s="238" t="s">
        <v>179</v>
      </c>
      <c r="G146" s="239" t="s">
        <v>154</v>
      </c>
      <c r="H146" s="240">
        <v>18</v>
      </c>
      <c r="I146" s="241"/>
      <c r="J146" s="242">
        <f>ROUND(I146*H146,2)</f>
        <v>0</v>
      </c>
      <c r="K146" s="243"/>
      <c r="L146" s="44"/>
      <c r="M146" s="244" t="s">
        <v>1</v>
      </c>
      <c r="N146" s="245" t="s">
        <v>43</v>
      </c>
      <c r="O146" s="91"/>
      <c r="P146" s="246">
        <f>O146*H146</f>
        <v>0</v>
      </c>
      <c r="Q146" s="246">
        <v>0</v>
      </c>
      <c r="R146" s="246">
        <f>Q146*H146</f>
        <v>0</v>
      </c>
      <c r="S146" s="246">
        <v>0</v>
      </c>
      <c r="T146" s="247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48" t="s">
        <v>132</v>
      </c>
      <c r="AT146" s="248" t="s">
        <v>128</v>
      </c>
      <c r="AU146" s="248" t="s">
        <v>88</v>
      </c>
      <c r="AY146" s="17" t="s">
        <v>126</v>
      </c>
      <c r="BE146" s="249">
        <f>IF(N146="základní",J146,0)</f>
        <v>0</v>
      </c>
      <c r="BF146" s="249">
        <f>IF(N146="snížená",J146,0)</f>
        <v>0</v>
      </c>
      <c r="BG146" s="249">
        <f>IF(N146="zákl. přenesená",J146,0)</f>
        <v>0</v>
      </c>
      <c r="BH146" s="249">
        <f>IF(N146="sníž. přenesená",J146,0)</f>
        <v>0</v>
      </c>
      <c r="BI146" s="249">
        <f>IF(N146="nulová",J146,0)</f>
        <v>0</v>
      </c>
      <c r="BJ146" s="17" t="s">
        <v>86</v>
      </c>
      <c r="BK146" s="249">
        <f>ROUND(I146*H146,2)</f>
        <v>0</v>
      </c>
      <c r="BL146" s="17" t="s">
        <v>132</v>
      </c>
      <c r="BM146" s="248" t="s">
        <v>180</v>
      </c>
    </row>
    <row r="147" s="13" customFormat="1">
      <c r="A147" s="13"/>
      <c r="B147" s="250"/>
      <c r="C147" s="251"/>
      <c r="D147" s="252" t="s">
        <v>134</v>
      </c>
      <c r="E147" s="253" t="s">
        <v>1</v>
      </c>
      <c r="F147" s="254" t="s">
        <v>181</v>
      </c>
      <c r="G147" s="251"/>
      <c r="H147" s="255">
        <v>18</v>
      </c>
      <c r="I147" s="256"/>
      <c r="J147" s="251"/>
      <c r="K147" s="251"/>
      <c r="L147" s="257"/>
      <c r="M147" s="258"/>
      <c r="N147" s="259"/>
      <c r="O147" s="259"/>
      <c r="P147" s="259"/>
      <c r="Q147" s="259"/>
      <c r="R147" s="259"/>
      <c r="S147" s="259"/>
      <c r="T147" s="26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1" t="s">
        <v>134</v>
      </c>
      <c r="AU147" s="261" t="s">
        <v>88</v>
      </c>
      <c r="AV147" s="13" t="s">
        <v>88</v>
      </c>
      <c r="AW147" s="13" t="s">
        <v>34</v>
      </c>
      <c r="AX147" s="13" t="s">
        <v>86</v>
      </c>
      <c r="AY147" s="261" t="s">
        <v>126</v>
      </c>
    </row>
    <row r="148" s="2" customFormat="1" ht="24" customHeight="1">
      <c r="A148" s="38"/>
      <c r="B148" s="39"/>
      <c r="C148" s="236" t="s">
        <v>182</v>
      </c>
      <c r="D148" s="236" t="s">
        <v>128</v>
      </c>
      <c r="E148" s="237" t="s">
        <v>183</v>
      </c>
      <c r="F148" s="238" t="s">
        <v>184</v>
      </c>
      <c r="G148" s="239" t="s">
        <v>154</v>
      </c>
      <c r="H148" s="240">
        <v>5.4000000000000004</v>
      </c>
      <c r="I148" s="241"/>
      <c r="J148" s="242">
        <f>ROUND(I148*H148,2)</f>
        <v>0</v>
      </c>
      <c r="K148" s="243"/>
      <c r="L148" s="44"/>
      <c r="M148" s="244" t="s">
        <v>1</v>
      </c>
      <c r="N148" s="245" t="s">
        <v>43</v>
      </c>
      <c r="O148" s="91"/>
      <c r="P148" s="246">
        <f>O148*H148</f>
        <v>0</v>
      </c>
      <c r="Q148" s="246">
        <v>0</v>
      </c>
      <c r="R148" s="246">
        <f>Q148*H148</f>
        <v>0</v>
      </c>
      <c r="S148" s="246">
        <v>0</v>
      </c>
      <c r="T148" s="247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48" t="s">
        <v>132</v>
      </c>
      <c r="AT148" s="248" t="s">
        <v>128</v>
      </c>
      <c r="AU148" s="248" t="s">
        <v>88</v>
      </c>
      <c r="AY148" s="17" t="s">
        <v>126</v>
      </c>
      <c r="BE148" s="249">
        <f>IF(N148="základní",J148,0)</f>
        <v>0</v>
      </c>
      <c r="BF148" s="249">
        <f>IF(N148="snížená",J148,0)</f>
        <v>0</v>
      </c>
      <c r="BG148" s="249">
        <f>IF(N148="zákl. přenesená",J148,0)</f>
        <v>0</v>
      </c>
      <c r="BH148" s="249">
        <f>IF(N148="sníž. přenesená",J148,0)</f>
        <v>0</v>
      </c>
      <c r="BI148" s="249">
        <f>IF(N148="nulová",J148,0)</f>
        <v>0</v>
      </c>
      <c r="BJ148" s="17" t="s">
        <v>86</v>
      </c>
      <c r="BK148" s="249">
        <f>ROUND(I148*H148,2)</f>
        <v>0</v>
      </c>
      <c r="BL148" s="17" t="s">
        <v>132</v>
      </c>
      <c r="BM148" s="248" t="s">
        <v>185</v>
      </c>
    </row>
    <row r="149" s="13" customFormat="1">
      <c r="A149" s="13"/>
      <c r="B149" s="250"/>
      <c r="C149" s="251"/>
      <c r="D149" s="252" t="s">
        <v>134</v>
      </c>
      <c r="E149" s="253" t="s">
        <v>1</v>
      </c>
      <c r="F149" s="254" t="s">
        <v>186</v>
      </c>
      <c r="G149" s="251"/>
      <c r="H149" s="255">
        <v>5.4000000000000004</v>
      </c>
      <c r="I149" s="256"/>
      <c r="J149" s="251"/>
      <c r="K149" s="251"/>
      <c r="L149" s="257"/>
      <c r="M149" s="258"/>
      <c r="N149" s="259"/>
      <c r="O149" s="259"/>
      <c r="P149" s="259"/>
      <c r="Q149" s="259"/>
      <c r="R149" s="259"/>
      <c r="S149" s="259"/>
      <c r="T149" s="26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1" t="s">
        <v>134</v>
      </c>
      <c r="AU149" s="261" t="s">
        <v>88</v>
      </c>
      <c r="AV149" s="13" t="s">
        <v>88</v>
      </c>
      <c r="AW149" s="13" t="s">
        <v>34</v>
      </c>
      <c r="AX149" s="13" t="s">
        <v>86</v>
      </c>
      <c r="AY149" s="261" t="s">
        <v>126</v>
      </c>
    </row>
    <row r="150" s="2" customFormat="1" ht="16.5" customHeight="1">
      <c r="A150" s="38"/>
      <c r="B150" s="39"/>
      <c r="C150" s="236" t="s">
        <v>187</v>
      </c>
      <c r="D150" s="236" t="s">
        <v>128</v>
      </c>
      <c r="E150" s="237" t="s">
        <v>188</v>
      </c>
      <c r="F150" s="238" t="s">
        <v>189</v>
      </c>
      <c r="G150" s="239" t="s">
        <v>142</v>
      </c>
      <c r="H150" s="240">
        <v>32</v>
      </c>
      <c r="I150" s="241"/>
      <c r="J150" s="242">
        <f>ROUND(I150*H150,2)</f>
        <v>0</v>
      </c>
      <c r="K150" s="243"/>
      <c r="L150" s="44"/>
      <c r="M150" s="244" t="s">
        <v>1</v>
      </c>
      <c r="N150" s="245" t="s">
        <v>43</v>
      </c>
      <c r="O150" s="91"/>
      <c r="P150" s="246">
        <f>O150*H150</f>
        <v>0</v>
      </c>
      <c r="Q150" s="246">
        <v>0.00069999999999999999</v>
      </c>
      <c r="R150" s="246">
        <f>Q150*H150</f>
        <v>0.0224</v>
      </c>
      <c r="S150" s="246">
        <v>0</v>
      </c>
      <c r="T150" s="247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48" t="s">
        <v>132</v>
      </c>
      <c r="AT150" s="248" t="s">
        <v>128</v>
      </c>
      <c r="AU150" s="248" t="s">
        <v>88</v>
      </c>
      <c r="AY150" s="17" t="s">
        <v>126</v>
      </c>
      <c r="BE150" s="249">
        <f>IF(N150="základní",J150,0)</f>
        <v>0</v>
      </c>
      <c r="BF150" s="249">
        <f>IF(N150="snížená",J150,0)</f>
        <v>0</v>
      </c>
      <c r="BG150" s="249">
        <f>IF(N150="zákl. přenesená",J150,0)</f>
        <v>0</v>
      </c>
      <c r="BH150" s="249">
        <f>IF(N150="sníž. přenesená",J150,0)</f>
        <v>0</v>
      </c>
      <c r="BI150" s="249">
        <f>IF(N150="nulová",J150,0)</f>
        <v>0</v>
      </c>
      <c r="BJ150" s="17" t="s">
        <v>86</v>
      </c>
      <c r="BK150" s="249">
        <f>ROUND(I150*H150,2)</f>
        <v>0</v>
      </c>
      <c r="BL150" s="17" t="s">
        <v>132</v>
      </c>
      <c r="BM150" s="248" t="s">
        <v>190</v>
      </c>
    </row>
    <row r="151" s="13" customFormat="1">
      <c r="A151" s="13"/>
      <c r="B151" s="250"/>
      <c r="C151" s="251"/>
      <c r="D151" s="252" t="s">
        <v>134</v>
      </c>
      <c r="E151" s="253" t="s">
        <v>1</v>
      </c>
      <c r="F151" s="254" t="s">
        <v>191</v>
      </c>
      <c r="G151" s="251"/>
      <c r="H151" s="255">
        <v>32</v>
      </c>
      <c r="I151" s="256"/>
      <c r="J151" s="251"/>
      <c r="K151" s="251"/>
      <c r="L151" s="257"/>
      <c r="M151" s="258"/>
      <c r="N151" s="259"/>
      <c r="O151" s="259"/>
      <c r="P151" s="259"/>
      <c r="Q151" s="259"/>
      <c r="R151" s="259"/>
      <c r="S151" s="259"/>
      <c r="T151" s="26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1" t="s">
        <v>134</v>
      </c>
      <c r="AU151" s="261" t="s">
        <v>88</v>
      </c>
      <c r="AV151" s="13" t="s">
        <v>88</v>
      </c>
      <c r="AW151" s="13" t="s">
        <v>34</v>
      </c>
      <c r="AX151" s="13" t="s">
        <v>86</v>
      </c>
      <c r="AY151" s="261" t="s">
        <v>126</v>
      </c>
    </row>
    <row r="152" s="2" customFormat="1" ht="16.5" customHeight="1">
      <c r="A152" s="38"/>
      <c r="B152" s="39"/>
      <c r="C152" s="236" t="s">
        <v>192</v>
      </c>
      <c r="D152" s="236" t="s">
        <v>128</v>
      </c>
      <c r="E152" s="237" t="s">
        <v>193</v>
      </c>
      <c r="F152" s="238" t="s">
        <v>194</v>
      </c>
      <c r="G152" s="239" t="s">
        <v>142</v>
      </c>
      <c r="H152" s="240">
        <v>32</v>
      </c>
      <c r="I152" s="241"/>
      <c r="J152" s="242">
        <f>ROUND(I152*H152,2)</f>
        <v>0</v>
      </c>
      <c r="K152" s="243"/>
      <c r="L152" s="44"/>
      <c r="M152" s="244" t="s">
        <v>1</v>
      </c>
      <c r="N152" s="245" t="s">
        <v>43</v>
      </c>
      <c r="O152" s="91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48" t="s">
        <v>132</v>
      </c>
      <c r="AT152" s="248" t="s">
        <v>128</v>
      </c>
      <c r="AU152" s="248" t="s">
        <v>88</v>
      </c>
      <c r="AY152" s="17" t="s">
        <v>126</v>
      </c>
      <c r="BE152" s="249">
        <f>IF(N152="základní",J152,0)</f>
        <v>0</v>
      </c>
      <c r="BF152" s="249">
        <f>IF(N152="snížená",J152,0)</f>
        <v>0</v>
      </c>
      <c r="BG152" s="249">
        <f>IF(N152="zákl. přenesená",J152,0)</f>
        <v>0</v>
      </c>
      <c r="BH152" s="249">
        <f>IF(N152="sníž. přenesená",J152,0)</f>
        <v>0</v>
      </c>
      <c r="BI152" s="249">
        <f>IF(N152="nulová",J152,0)</f>
        <v>0</v>
      </c>
      <c r="BJ152" s="17" t="s">
        <v>86</v>
      </c>
      <c r="BK152" s="249">
        <f>ROUND(I152*H152,2)</f>
        <v>0</v>
      </c>
      <c r="BL152" s="17" t="s">
        <v>132</v>
      </c>
      <c r="BM152" s="248" t="s">
        <v>195</v>
      </c>
    </row>
    <row r="153" s="2" customFormat="1" ht="16.5" customHeight="1">
      <c r="A153" s="38"/>
      <c r="B153" s="39"/>
      <c r="C153" s="236" t="s">
        <v>196</v>
      </c>
      <c r="D153" s="236" t="s">
        <v>128</v>
      </c>
      <c r="E153" s="237" t="s">
        <v>197</v>
      </c>
      <c r="F153" s="238" t="s">
        <v>198</v>
      </c>
      <c r="G153" s="239" t="s">
        <v>154</v>
      </c>
      <c r="H153" s="240">
        <v>30</v>
      </c>
      <c r="I153" s="241"/>
      <c r="J153" s="242">
        <f>ROUND(I153*H153,2)</f>
        <v>0</v>
      </c>
      <c r="K153" s="243"/>
      <c r="L153" s="44"/>
      <c r="M153" s="244" t="s">
        <v>1</v>
      </c>
      <c r="N153" s="245" t="s">
        <v>43</v>
      </c>
      <c r="O153" s="91"/>
      <c r="P153" s="246">
        <f>O153*H153</f>
        <v>0</v>
      </c>
      <c r="Q153" s="246">
        <v>0.00046000000000000001</v>
      </c>
      <c r="R153" s="246">
        <f>Q153*H153</f>
        <v>0.0138</v>
      </c>
      <c r="S153" s="246">
        <v>0</v>
      </c>
      <c r="T153" s="247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48" t="s">
        <v>132</v>
      </c>
      <c r="AT153" s="248" t="s">
        <v>128</v>
      </c>
      <c r="AU153" s="248" t="s">
        <v>88</v>
      </c>
      <c r="AY153" s="17" t="s">
        <v>126</v>
      </c>
      <c r="BE153" s="249">
        <f>IF(N153="základní",J153,0)</f>
        <v>0</v>
      </c>
      <c r="BF153" s="249">
        <f>IF(N153="snížená",J153,0)</f>
        <v>0</v>
      </c>
      <c r="BG153" s="249">
        <f>IF(N153="zákl. přenesená",J153,0)</f>
        <v>0</v>
      </c>
      <c r="BH153" s="249">
        <f>IF(N153="sníž. přenesená",J153,0)</f>
        <v>0</v>
      </c>
      <c r="BI153" s="249">
        <f>IF(N153="nulová",J153,0)</f>
        <v>0</v>
      </c>
      <c r="BJ153" s="17" t="s">
        <v>86</v>
      </c>
      <c r="BK153" s="249">
        <f>ROUND(I153*H153,2)</f>
        <v>0</v>
      </c>
      <c r="BL153" s="17" t="s">
        <v>132</v>
      </c>
      <c r="BM153" s="248" t="s">
        <v>199</v>
      </c>
    </row>
    <row r="154" s="2" customFormat="1" ht="24" customHeight="1">
      <c r="A154" s="38"/>
      <c r="B154" s="39"/>
      <c r="C154" s="236" t="s">
        <v>8</v>
      </c>
      <c r="D154" s="236" t="s">
        <v>128</v>
      </c>
      <c r="E154" s="237" t="s">
        <v>200</v>
      </c>
      <c r="F154" s="238" t="s">
        <v>201</v>
      </c>
      <c r="G154" s="239" t="s">
        <v>154</v>
      </c>
      <c r="H154" s="240">
        <v>30</v>
      </c>
      <c r="I154" s="241"/>
      <c r="J154" s="242">
        <f>ROUND(I154*H154,2)</f>
        <v>0</v>
      </c>
      <c r="K154" s="243"/>
      <c r="L154" s="44"/>
      <c r="M154" s="244" t="s">
        <v>1</v>
      </c>
      <c r="N154" s="245" t="s">
        <v>43</v>
      </c>
      <c r="O154" s="91"/>
      <c r="P154" s="246">
        <f>O154*H154</f>
        <v>0</v>
      </c>
      <c r="Q154" s="246">
        <v>0</v>
      </c>
      <c r="R154" s="246">
        <f>Q154*H154</f>
        <v>0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132</v>
      </c>
      <c r="AT154" s="248" t="s">
        <v>128</v>
      </c>
      <c r="AU154" s="248" t="s">
        <v>88</v>
      </c>
      <c r="AY154" s="17" t="s">
        <v>126</v>
      </c>
      <c r="BE154" s="249">
        <f>IF(N154="základní",J154,0)</f>
        <v>0</v>
      </c>
      <c r="BF154" s="249">
        <f>IF(N154="snížená",J154,0)</f>
        <v>0</v>
      </c>
      <c r="BG154" s="249">
        <f>IF(N154="zákl. přenesená",J154,0)</f>
        <v>0</v>
      </c>
      <c r="BH154" s="249">
        <f>IF(N154="sníž. přenesená",J154,0)</f>
        <v>0</v>
      </c>
      <c r="BI154" s="249">
        <f>IF(N154="nulová",J154,0)</f>
        <v>0</v>
      </c>
      <c r="BJ154" s="17" t="s">
        <v>86</v>
      </c>
      <c r="BK154" s="249">
        <f>ROUND(I154*H154,2)</f>
        <v>0</v>
      </c>
      <c r="BL154" s="17" t="s">
        <v>132</v>
      </c>
      <c r="BM154" s="248" t="s">
        <v>202</v>
      </c>
    </row>
    <row r="155" s="2" customFormat="1" ht="24" customHeight="1">
      <c r="A155" s="38"/>
      <c r="B155" s="39"/>
      <c r="C155" s="236" t="s">
        <v>203</v>
      </c>
      <c r="D155" s="236" t="s">
        <v>128</v>
      </c>
      <c r="E155" s="237" t="s">
        <v>204</v>
      </c>
      <c r="F155" s="238" t="s">
        <v>205</v>
      </c>
      <c r="G155" s="239" t="s">
        <v>154</v>
      </c>
      <c r="H155" s="240">
        <v>30</v>
      </c>
      <c r="I155" s="241"/>
      <c r="J155" s="242">
        <f>ROUND(I155*H155,2)</f>
        <v>0</v>
      </c>
      <c r="K155" s="243"/>
      <c r="L155" s="44"/>
      <c r="M155" s="244" t="s">
        <v>1</v>
      </c>
      <c r="N155" s="245" t="s">
        <v>43</v>
      </c>
      <c r="O155" s="91"/>
      <c r="P155" s="246">
        <f>O155*H155</f>
        <v>0</v>
      </c>
      <c r="Q155" s="246">
        <v>0</v>
      </c>
      <c r="R155" s="246">
        <f>Q155*H155</f>
        <v>0</v>
      </c>
      <c r="S155" s="246">
        <v>0</v>
      </c>
      <c r="T155" s="247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132</v>
      </c>
      <c r="AT155" s="248" t="s">
        <v>128</v>
      </c>
      <c r="AU155" s="248" t="s">
        <v>88</v>
      </c>
      <c r="AY155" s="17" t="s">
        <v>126</v>
      </c>
      <c r="BE155" s="249">
        <f>IF(N155="základní",J155,0)</f>
        <v>0</v>
      </c>
      <c r="BF155" s="249">
        <f>IF(N155="snížená",J155,0)</f>
        <v>0</v>
      </c>
      <c r="BG155" s="249">
        <f>IF(N155="zákl. přenesená",J155,0)</f>
        <v>0</v>
      </c>
      <c r="BH155" s="249">
        <f>IF(N155="sníž. přenesená",J155,0)</f>
        <v>0</v>
      </c>
      <c r="BI155" s="249">
        <f>IF(N155="nulová",J155,0)</f>
        <v>0</v>
      </c>
      <c r="BJ155" s="17" t="s">
        <v>86</v>
      </c>
      <c r="BK155" s="249">
        <f>ROUND(I155*H155,2)</f>
        <v>0</v>
      </c>
      <c r="BL155" s="17" t="s">
        <v>132</v>
      </c>
      <c r="BM155" s="248" t="s">
        <v>206</v>
      </c>
    </row>
    <row r="156" s="2" customFormat="1" ht="24" customHeight="1">
      <c r="A156" s="38"/>
      <c r="B156" s="39"/>
      <c r="C156" s="236" t="s">
        <v>207</v>
      </c>
      <c r="D156" s="236" t="s">
        <v>128</v>
      </c>
      <c r="E156" s="237" t="s">
        <v>208</v>
      </c>
      <c r="F156" s="238" t="s">
        <v>209</v>
      </c>
      <c r="G156" s="239" t="s">
        <v>154</v>
      </c>
      <c r="H156" s="240">
        <v>73.5</v>
      </c>
      <c r="I156" s="241"/>
      <c r="J156" s="242">
        <f>ROUND(I156*H156,2)</f>
        <v>0</v>
      </c>
      <c r="K156" s="243"/>
      <c r="L156" s="44"/>
      <c r="M156" s="244" t="s">
        <v>1</v>
      </c>
      <c r="N156" s="245" t="s">
        <v>43</v>
      </c>
      <c r="O156" s="91"/>
      <c r="P156" s="246">
        <f>O156*H156</f>
        <v>0</v>
      </c>
      <c r="Q156" s="246">
        <v>0</v>
      </c>
      <c r="R156" s="246">
        <f>Q156*H156</f>
        <v>0</v>
      </c>
      <c r="S156" s="246">
        <v>0</v>
      </c>
      <c r="T156" s="247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48" t="s">
        <v>132</v>
      </c>
      <c r="AT156" s="248" t="s">
        <v>128</v>
      </c>
      <c r="AU156" s="248" t="s">
        <v>88</v>
      </c>
      <c r="AY156" s="17" t="s">
        <v>126</v>
      </c>
      <c r="BE156" s="249">
        <f>IF(N156="základní",J156,0)</f>
        <v>0</v>
      </c>
      <c r="BF156" s="249">
        <f>IF(N156="snížená",J156,0)</f>
        <v>0</v>
      </c>
      <c r="BG156" s="249">
        <f>IF(N156="zákl. přenesená",J156,0)</f>
        <v>0</v>
      </c>
      <c r="BH156" s="249">
        <f>IF(N156="sníž. přenesená",J156,0)</f>
        <v>0</v>
      </c>
      <c r="BI156" s="249">
        <f>IF(N156="nulová",J156,0)</f>
        <v>0</v>
      </c>
      <c r="BJ156" s="17" t="s">
        <v>86</v>
      </c>
      <c r="BK156" s="249">
        <f>ROUND(I156*H156,2)</f>
        <v>0</v>
      </c>
      <c r="BL156" s="17" t="s">
        <v>132</v>
      </c>
      <c r="BM156" s="248" t="s">
        <v>210</v>
      </c>
    </row>
    <row r="157" s="13" customFormat="1">
      <c r="A157" s="13"/>
      <c r="B157" s="250"/>
      <c r="C157" s="251"/>
      <c r="D157" s="252" t="s">
        <v>134</v>
      </c>
      <c r="E157" s="253" t="s">
        <v>1</v>
      </c>
      <c r="F157" s="254" t="s">
        <v>211</v>
      </c>
      <c r="G157" s="251"/>
      <c r="H157" s="255">
        <v>10.5</v>
      </c>
      <c r="I157" s="256"/>
      <c r="J157" s="251"/>
      <c r="K157" s="251"/>
      <c r="L157" s="257"/>
      <c r="M157" s="258"/>
      <c r="N157" s="259"/>
      <c r="O157" s="259"/>
      <c r="P157" s="259"/>
      <c r="Q157" s="259"/>
      <c r="R157" s="259"/>
      <c r="S157" s="259"/>
      <c r="T157" s="26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1" t="s">
        <v>134</v>
      </c>
      <c r="AU157" s="261" t="s">
        <v>88</v>
      </c>
      <c r="AV157" s="13" t="s">
        <v>88</v>
      </c>
      <c r="AW157" s="13" t="s">
        <v>34</v>
      </c>
      <c r="AX157" s="13" t="s">
        <v>78</v>
      </c>
      <c r="AY157" s="261" t="s">
        <v>126</v>
      </c>
    </row>
    <row r="158" s="13" customFormat="1">
      <c r="A158" s="13"/>
      <c r="B158" s="250"/>
      <c r="C158" s="251"/>
      <c r="D158" s="252" t="s">
        <v>134</v>
      </c>
      <c r="E158" s="253" t="s">
        <v>1</v>
      </c>
      <c r="F158" s="254" t="s">
        <v>212</v>
      </c>
      <c r="G158" s="251"/>
      <c r="H158" s="255">
        <v>63</v>
      </c>
      <c r="I158" s="256"/>
      <c r="J158" s="251"/>
      <c r="K158" s="251"/>
      <c r="L158" s="257"/>
      <c r="M158" s="258"/>
      <c r="N158" s="259"/>
      <c r="O158" s="259"/>
      <c r="P158" s="259"/>
      <c r="Q158" s="259"/>
      <c r="R158" s="259"/>
      <c r="S158" s="259"/>
      <c r="T158" s="26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1" t="s">
        <v>134</v>
      </c>
      <c r="AU158" s="261" t="s">
        <v>88</v>
      </c>
      <c r="AV158" s="13" t="s">
        <v>88</v>
      </c>
      <c r="AW158" s="13" t="s">
        <v>34</v>
      </c>
      <c r="AX158" s="13" t="s">
        <v>78</v>
      </c>
      <c r="AY158" s="261" t="s">
        <v>126</v>
      </c>
    </row>
    <row r="159" s="14" customFormat="1">
      <c r="A159" s="14"/>
      <c r="B159" s="262"/>
      <c r="C159" s="263"/>
      <c r="D159" s="252" t="s">
        <v>134</v>
      </c>
      <c r="E159" s="264" t="s">
        <v>1</v>
      </c>
      <c r="F159" s="265" t="s">
        <v>146</v>
      </c>
      <c r="G159" s="263"/>
      <c r="H159" s="266">
        <v>73.5</v>
      </c>
      <c r="I159" s="267"/>
      <c r="J159" s="263"/>
      <c r="K159" s="263"/>
      <c r="L159" s="268"/>
      <c r="M159" s="269"/>
      <c r="N159" s="270"/>
      <c r="O159" s="270"/>
      <c r="P159" s="270"/>
      <c r="Q159" s="270"/>
      <c r="R159" s="270"/>
      <c r="S159" s="270"/>
      <c r="T159" s="27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2" t="s">
        <v>134</v>
      </c>
      <c r="AU159" s="272" t="s">
        <v>88</v>
      </c>
      <c r="AV159" s="14" t="s">
        <v>132</v>
      </c>
      <c r="AW159" s="14" t="s">
        <v>34</v>
      </c>
      <c r="AX159" s="14" t="s">
        <v>86</v>
      </c>
      <c r="AY159" s="272" t="s">
        <v>126</v>
      </c>
    </row>
    <row r="160" s="2" customFormat="1" ht="24" customHeight="1">
      <c r="A160" s="38"/>
      <c r="B160" s="39"/>
      <c r="C160" s="236" t="s">
        <v>213</v>
      </c>
      <c r="D160" s="236" t="s">
        <v>128</v>
      </c>
      <c r="E160" s="237" t="s">
        <v>214</v>
      </c>
      <c r="F160" s="238" t="s">
        <v>215</v>
      </c>
      <c r="G160" s="239" t="s">
        <v>131</v>
      </c>
      <c r="H160" s="240">
        <v>1</v>
      </c>
      <c r="I160" s="241"/>
      <c r="J160" s="242">
        <f>ROUND(I160*H160,2)</f>
        <v>0</v>
      </c>
      <c r="K160" s="243"/>
      <c r="L160" s="44"/>
      <c r="M160" s="244" t="s">
        <v>1</v>
      </c>
      <c r="N160" s="245" t="s">
        <v>43</v>
      </c>
      <c r="O160" s="91"/>
      <c r="P160" s="246">
        <f>O160*H160</f>
        <v>0</v>
      </c>
      <c r="Q160" s="246">
        <v>0</v>
      </c>
      <c r="R160" s="246">
        <f>Q160*H160</f>
        <v>0</v>
      </c>
      <c r="S160" s="246">
        <v>0</v>
      </c>
      <c r="T160" s="24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8" t="s">
        <v>132</v>
      </c>
      <c r="AT160" s="248" t="s">
        <v>128</v>
      </c>
      <c r="AU160" s="248" t="s">
        <v>88</v>
      </c>
      <c r="AY160" s="17" t="s">
        <v>126</v>
      </c>
      <c r="BE160" s="249">
        <f>IF(N160="základní",J160,0)</f>
        <v>0</v>
      </c>
      <c r="BF160" s="249">
        <f>IF(N160="snížená",J160,0)</f>
        <v>0</v>
      </c>
      <c r="BG160" s="249">
        <f>IF(N160="zákl. přenesená",J160,0)</f>
        <v>0</v>
      </c>
      <c r="BH160" s="249">
        <f>IF(N160="sníž. přenesená",J160,0)</f>
        <v>0</v>
      </c>
      <c r="BI160" s="249">
        <f>IF(N160="nulová",J160,0)</f>
        <v>0</v>
      </c>
      <c r="BJ160" s="17" t="s">
        <v>86</v>
      </c>
      <c r="BK160" s="249">
        <f>ROUND(I160*H160,2)</f>
        <v>0</v>
      </c>
      <c r="BL160" s="17" t="s">
        <v>132</v>
      </c>
      <c r="BM160" s="248" t="s">
        <v>216</v>
      </c>
    </row>
    <row r="161" s="2" customFormat="1" ht="24" customHeight="1">
      <c r="A161" s="38"/>
      <c r="B161" s="39"/>
      <c r="C161" s="236" t="s">
        <v>217</v>
      </c>
      <c r="D161" s="236" t="s">
        <v>128</v>
      </c>
      <c r="E161" s="237" t="s">
        <v>218</v>
      </c>
      <c r="F161" s="238" t="s">
        <v>219</v>
      </c>
      <c r="G161" s="239" t="s">
        <v>131</v>
      </c>
      <c r="H161" s="240">
        <v>1</v>
      </c>
      <c r="I161" s="241"/>
      <c r="J161" s="242">
        <f>ROUND(I161*H161,2)</f>
        <v>0</v>
      </c>
      <c r="K161" s="243"/>
      <c r="L161" s="44"/>
      <c r="M161" s="244" t="s">
        <v>1</v>
      </c>
      <c r="N161" s="245" t="s">
        <v>43</v>
      </c>
      <c r="O161" s="91"/>
      <c r="P161" s="246">
        <f>O161*H161</f>
        <v>0</v>
      </c>
      <c r="Q161" s="246">
        <v>0</v>
      </c>
      <c r="R161" s="246">
        <f>Q161*H161</f>
        <v>0</v>
      </c>
      <c r="S161" s="246">
        <v>0</v>
      </c>
      <c r="T161" s="247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48" t="s">
        <v>132</v>
      </c>
      <c r="AT161" s="248" t="s">
        <v>128</v>
      </c>
      <c r="AU161" s="248" t="s">
        <v>88</v>
      </c>
      <c r="AY161" s="17" t="s">
        <v>126</v>
      </c>
      <c r="BE161" s="249">
        <f>IF(N161="základní",J161,0)</f>
        <v>0</v>
      </c>
      <c r="BF161" s="249">
        <f>IF(N161="snížená",J161,0)</f>
        <v>0</v>
      </c>
      <c r="BG161" s="249">
        <f>IF(N161="zákl. přenesená",J161,0)</f>
        <v>0</v>
      </c>
      <c r="BH161" s="249">
        <f>IF(N161="sníž. přenesená",J161,0)</f>
        <v>0</v>
      </c>
      <c r="BI161" s="249">
        <f>IF(N161="nulová",J161,0)</f>
        <v>0</v>
      </c>
      <c r="BJ161" s="17" t="s">
        <v>86</v>
      </c>
      <c r="BK161" s="249">
        <f>ROUND(I161*H161,2)</f>
        <v>0</v>
      </c>
      <c r="BL161" s="17" t="s">
        <v>132</v>
      </c>
      <c r="BM161" s="248" t="s">
        <v>220</v>
      </c>
    </row>
    <row r="162" s="2" customFormat="1" ht="16.5" customHeight="1">
      <c r="A162" s="38"/>
      <c r="B162" s="39"/>
      <c r="C162" s="236" t="s">
        <v>221</v>
      </c>
      <c r="D162" s="236" t="s">
        <v>128</v>
      </c>
      <c r="E162" s="237" t="s">
        <v>222</v>
      </c>
      <c r="F162" s="238" t="s">
        <v>223</v>
      </c>
      <c r="G162" s="239" t="s">
        <v>131</v>
      </c>
      <c r="H162" s="240">
        <v>1</v>
      </c>
      <c r="I162" s="241"/>
      <c r="J162" s="242">
        <f>ROUND(I162*H162,2)</f>
        <v>0</v>
      </c>
      <c r="K162" s="243"/>
      <c r="L162" s="44"/>
      <c r="M162" s="244" t="s">
        <v>1</v>
      </c>
      <c r="N162" s="245" t="s">
        <v>43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132</v>
      </c>
      <c r="AT162" s="248" t="s">
        <v>128</v>
      </c>
      <c r="AU162" s="248" t="s">
        <v>88</v>
      </c>
      <c r="AY162" s="17" t="s">
        <v>126</v>
      </c>
      <c r="BE162" s="249">
        <f>IF(N162="základní",J162,0)</f>
        <v>0</v>
      </c>
      <c r="BF162" s="249">
        <f>IF(N162="snížená",J162,0)</f>
        <v>0</v>
      </c>
      <c r="BG162" s="249">
        <f>IF(N162="zákl. přenesená",J162,0)</f>
        <v>0</v>
      </c>
      <c r="BH162" s="249">
        <f>IF(N162="sníž. přenesená",J162,0)</f>
        <v>0</v>
      </c>
      <c r="BI162" s="249">
        <f>IF(N162="nulová",J162,0)</f>
        <v>0</v>
      </c>
      <c r="BJ162" s="17" t="s">
        <v>86</v>
      </c>
      <c r="BK162" s="249">
        <f>ROUND(I162*H162,2)</f>
        <v>0</v>
      </c>
      <c r="BL162" s="17" t="s">
        <v>132</v>
      </c>
      <c r="BM162" s="248" t="s">
        <v>224</v>
      </c>
    </row>
    <row r="163" s="2" customFormat="1" ht="24" customHeight="1">
      <c r="A163" s="38"/>
      <c r="B163" s="39"/>
      <c r="C163" s="236" t="s">
        <v>7</v>
      </c>
      <c r="D163" s="236" t="s">
        <v>128</v>
      </c>
      <c r="E163" s="237" t="s">
        <v>225</v>
      </c>
      <c r="F163" s="238" t="s">
        <v>226</v>
      </c>
      <c r="G163" s="239" t="s">
        <v>131</v>
      </c>
      <c r="H163" s="240">
        <v>1</v>
      </c>
      <c r="I163" s="241"/>
      <c r="J163" s="242">
        <f>ROUND(I163*H163,2)</f>
        <v>0</v>
      </c>
      <c r="K163" s="243"/>
      <c r="L163" s="44"/>
      <c r="M163" s="244" t="s">
        <v>1</v>
      </c>
      <c r="N163" s="245" t="s">
        <v>43</v>
      </c>
      <c r="O163" s="91"/>
      <c r="P163" s="246">
        <f>O163*H163</f>
        <v>0</v>
      </c>
      <c r="Q163" s="246">
        <v>0</v>
      </c>
      <c r="R163" s="246">
        <f>Q163*H163</f>
        <v>0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132</v>
      </c>
      <c r="AT163" s="248" t="s">
        <v>128</v>
      </c>
      <c r="AU163" s="248" t="s">
        <v>88</v>
      </c>
      <c r="AY163" s="17" t="s">
        <v>126</v>
      </c>
      <c r="BE163" s="249">
        <f>IF(N163="základní",J163,0)</f>
        <v>0</v>
      </c>
      <c r="BF163" s="249">
        <f>IF(N163="snížená",J163,0)</f>
        <v>0</v>
      </c>
      <c r="BG163" s="249">
        <f>IF(N163="zákl. přenesená",J163,0)</f>
        <v>0</v>
      </c>
      <c r="BH163" s="249">
        <f>IF(N163="sníž. přenesená",J163,0)</f>
        <v>0</v>
      </c>
      <c r="BI163" s="249">
        <f>IF(N163="nulová",J163,0)</f>
        <v>0</v>
      </c>
      <c r="BJ163" s="17" t="s">
        <v>86</v>
      </c>
      <c r="BK163" s="249">
        <f>ROUND(I163*H163,2)</f>
        <v>0</v>
      </c>
      <c r="BL163" s="17" t="s">
        <v>132</v>
      </c>
      <c r="BM163" s="248" t="s">
        <v>227</v>
      </c>
    </row>
    <row r="164" s="2" customFormat="1" ht="24" customHeight="1">
      <c r="A164" s="38"/>
      <c r="B164" s="39"/>
      <c r="C164" s="236" t="s">
        <v>228</v>
      </c>
      <c r="D164" s="236" t="s">
        <v>128</v>
      </c>
      <c r="E164" s="237" t="s">
        <v>229</v>
      </c>
      <c r="F164" s="238" t="s">
        <v>230</v>
      </c>
      <c r="G164" s="239" t="s">
        <v>131</v>
      </c>
      <c r="H164" s="240">
        <v>1</v>
      </c>
      <c r="I164" s="241"/>
      <c r="J164" s="242">
        <f>ROUND(I164*H164,2)</f>
        <v>0</v>
      </c>
      <c r="K164" s="243"/>
      <c r="L164" s="44"/>
      <c r="M164" s="244" t="s">
        <v>1</v>
      </c>
      <c r="N164" s="245" t="s">
        <v>43</v>
      </c>
      <c r="O164" s="91"/>
      <c r="P164" s="246">
        <f>O164*H164</f>
        <v>0</v>
      </c>
      <c r="Q164" s="246">
        <v>0</v>
      </c>
      <c r="R164" s="246">
        <f>Q164*H164</f>
        <v>0</v>
      </c>
      <c r="S164" s="246">
        <v>0</v>
      </c>
      <c r="T164" s="247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48" t="s">
        <v>132</v>
      </c>
      <c r="AT164" s="248" t="s">
        <v>128</v>
      </c>
      <c r="AU164" s="248" t="s">
        <v>88</v>
      </c>
      <c r="AY164" s="17" t="s">
        <v>126</v>
      </c>
      <c r="BE164" s="249">
        <f>IF(N164="základní",J164,0)</f>
        <v>0</v>
      </c>
      <c r="BF164" s="249">
        <f>IF(N164="snížená",J164,0)</f>
        <v>0</v>
      </c>
      <c r="BG164" s="249">
        <f>IF(N164="zákl. přenesená",J164,0)</f>
        <v>0</v>
      </c>
      <c r="BH164" s="249">
        <f>IF(N164="sníž. přenesená",J164,0)</f>
        <v>0</v>
      </c>
      <c r="BI164" s="249">
        <f>IF(N164="nulová",J164,0)</f>
        <v>0</v>
      </c>
      <c r="BJ164" s="17" t="s">
        <v>86</v>
      </c>
      <c r="BK164" s="249">
        <f>ROUND(I164*H164,2)</f>
        <v>0</v>
      </c>
      <c r="BL164" s="17" t="s">
        <v>132</v>
      </c>
      <c r="BM164" s="248" t="s">
        <v>231</v>
      </c>
    </row>
    <row r="165" s="2" customFormat="1" ht="24" customHeight="1">
      <c r="A165" s="38"/>
      <c r="B165" s="39"/>
      <c r="C165" s="236" t="s">
        <v>232</v>
      </c>
      <c r="D165" s="236" t="s">
        <v>128</v>
      </c>
      <c r="E165" s="237" t="s">
        <v>233</v>
      </c>
      <c r="F165" s="238" t="s">
        <v>234</v>
      </c>
      <c r="G165" s="239" t="s">
        <v>131</v>
      </c>
      <c r="H165" s="240">
        <v>1</v>
      </c>
      <c r="I165" s="241"/>
      <c r="J165" s="242">
        <f>ROUND(I165*H165,2)</f>
        <v>0</v>
      </c>
      <c r="K165" s="243"/>
      <c r="L165" s="44"/>
      <c r="M165" s="244" t="s">
        <v>1</v>
      </c>
      <c r="N165" s="245" t="s">
        <v>43</v>
      </c>
      <c r="O165" s="91"/>
      <c r="P165" s="246">
        <f>O165*H165</f>
        <v>0</v>
      </c>
      <c r="Q165" s="246">
        <v>0</v>
      </c>
      <c r="R165" s="246">
        <f>Q165*H165</f>
        <v>0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132</v>
      </c>
      <c r="AT165" s="248" t="s">
        <v>128</v>
      </c>
      <c r="AU165" s="248" t="s">
        <v>88</v>
      </c>
      <c r="AY165" s="17" t="s">
        <v>126</v>
      </c>
      <c r="BE165" s="249">
        <f>IF(N165="základní",J165,0)</f>
        <v>0</v>
      </c>
      <c r="BF165" s="249">
        <f>IF(N165="snížená",J165,0)</f>
        <v>0</v>
      </c>
      <c r="BG165" s="249">
        <f>IF(N165="zákl. přenesená",J165,0)</f>
        <v>0</v>
      </c>
      <c r="BH165" s="249">
        <f>IF(N165="sníž. přenesená",J165,0)</f>
        <v>0</v>
      </c>
      <c r="BI165" s="249">
        <f>IF(N165="nulová",J165,0)</f>
        <v>0</v>
      </c>
      <c r="BJ165" s="17" t="s">
        <v>86</v>
      </c>
      <c r="BK165" s="249">
        <f>ROUND(I165*H165,2)</f>
        <v>0</v>
      </c>
      <c r="BL165" s="17" t="s">
        <v>132</v>
      </c>
      <c r="BM165" s="248" t="s">
        <v>235</v>
      </c>
    </row>
    <row r="166" s="2" customFormat="1" ht="24" customHeight="1">
      <c r="A166" s="38"/>
      <c r="B166" s="39"/>
      <c r="C166" s="236" t="s">
        <v>236</v>
      </c>
      <c r="D166" s="236" t="s">
        <v>128</v>
      </c>
      <c r="E166" s="237" t="s">
        <v>237</v>
      </c>
      <c r="F166" s="238" t="s">
        <v>238</v>
      </c>
      <c r="G166" s="239" t="s">
        <v>154</v>
      </c>
      <c r="H166" s="240">
        <v>430.10000000000002</v>
      </c>
      <c r="I166" s="241"/>
      <c r="J166" s="242">
        <f>ROUND(I166*H166,2)</f>
        <v>0</v>
      </c>
      <c r="K166" s="243"/>
      <c r="L166" s="44"/>
      <c r="M166" s="244" t="s">
        <v>1</v>
      </c>
      <c r="N166" s="245" t="s">
        <v>43</v>
      </c>
      <c r="O166" s="91"/>
      <c r="P166" s="246">
        <f>O166*H166</f>
        <v>0</v>
      </c>
      <c r="Q166" s="246">
        <v>0</v>
      </c>
      <c r="R166" s="246">
        <f>Q166*H166</f>
        <v>0</v>
      </c>
      <c r="S166" s="246">
        <v>0</v>
      </c>
      <c r="T166" s="247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48" t="s">
        <v>132</v>
      </c>
      <c r="AT166" s="248" t="s">
        <v>128</v>
      </c>
      <c r="AU166" s="248" t="s">
        <v>88</v>
      </c>
      <c r="AY166" s="17" t="s">
        <v>126</v>
      </c>
      <c r="BE166" s="249">
        <f>IF(N166="základní",J166,0)</f>
        <v>0</v>
      </c>
      <c r="BF166" s="249">
        <f>IF(N166="snížená",J166,0)</f>
        <v>0</v>
      </c>
      <c r="BG166" s="249">
        <f>IF(N166="zákl. přenesená",J166,0)</f>
        <v>0</v>
      </c>
      <c r="BH166" s="249">
        <f>IF(N166="sníž. přenesená",J166,0)</f>
        <v>0</v>
      </c>
      <c r="BI166" s="249">
        <f>IF(N166="nulová",J166,0)</f>
        <v>0</v>
      </c>
      <c r="BJ166" s="17" t="s">
        <v>86</v>
      </c>
      <c r="BK166" s="249">
        <f>ROUND(I166*H166,2)</f>
        <v>0</v>
      </c>
      <c r="BL166" s="17" t="s">
        <v>132</v>
      </c>
      <c r="BM166" s="248" t="s">
        <v>239</v>
      </c>
    </row>
    <row r="167" s="2" customFormat="1">
      <c r="A167" s="38"/>
      <c r="B167" s="39"/>
      <c r="C167" s="40"/>
      <c r="D167" s="252" t="s">
        <v>240</v>
      </c>
      <c r="E167" s="40"/>
      <c r="F167" s="273" t="s">
        <v>241</v>
      </c>
      <c r="G167" s="40"/>
      <c r="H167" s="40"/>
      <c r="I167" s="144"/>
      <c r="J167" s="40"/>
      <c r="K167" s="40"/>
      <c r="L167" s="44"/>
      <c r="M167" s="274"/>
      <c r="N167" s="275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240</v>
      </c>
      <c r="AU167" s="17" t="s">
        <v>88</v>
      </c>
    </row>
    <row r="168" s="13" customFormat="1">
      <c r="A168" s="13"/>
      <c r="B168" s="250"/>
      <c r="C168" s="251"/>
      <c r="D168" s="252" t="s">
        <v>134</v>
      </c>
      <c r="E168" s="253" t="s">
        <v>1</v>
      </c>
      <c r="F168" s="254" t="s">
        <v>242</v>
      </c>
      <c r="G168" s="251"/>
      <c r="H168" s="255">
        <v>57.600000000000001</v>
      </c>
      <c r="I168" s="256"/>
      <c r="J168" s="251"/>
      <c r="K168" s="251"/>
      <c r="L168" s="257"/>
      <c r="M168" s="258"/>
      <c r="N168" s="259"/>
      <c r="O168" s="259"/>
      <c r="P168" s="259"/>
      <c r="Q168" s="259"/>
      <c r="R168" s="259"/>
      <c r="S168" s="259"/>
      <c r="T168" s="26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1" t="s">
        <v>134</v>
      </c>
      <c r="AU168" s="261" t="s">
        <v>88</v>
      </c>
      <c r="AV168" s="13" t="s">
        <v>88</v>
      </c>
      <c r="AW168" s="13" t="s">
        <v>34</v>
      </c>
      <c r="AX168" s="13" t="s">
        <v>78</v>
      </c>
      <c r="AY168" s="261" t="s">
        <v>126</v>
      </c>
    </row>
    <row r="169" s="13" customFormat="1">
      <c r="A169" s="13"/>
      <c r="B169" s="250"/>
      <c r="C169" s="251"/>
      <c r="D169" s="252" t="s">
        <v>134</v>
      </c>
      <c r="E169" s="253" t="s">
        <v>1</v>
      </c>
      <c r="F169" s="254" t="s">
        <v>243</v>
      </c>
      <c r="G169" s="251"/>
      <c r="H169" s="255">
        <v>350</v>
      </c>
      <c r="I169" s="256"/>
      <c r="J169" s="251"/>
      <c r="K169" s="251"/>
      <c r="L169" s="257"/>
      <c r="M169" s="258"/>
      <c r="N169" s="259"/>
      <c r="O169" s="259"/>
      <c r="P169" s="259"/>
      <c r="Q169" s="259"/>
      <c r="R169" s="259"/>
      <c r="S169" s="259"/>
      <c r="T169" s="26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1" t="s">
        <v>134</v>
      </c>
      <c r="AU169" s="261" t="s">
        <v>88</v>
      </c>
      <c r="AV169" s="13" t="s">
        <v>88</v>
      </c>
      <c r="AW169" s="13" t="s">
        <v>34</v>
      </c>
      <c r="AX169" s="13" t="s">
        <v>78</v>
      </c>
      <c r="AY169" s="261" t="s">
        <v>126</v>
      </c>
    </row>
    <row r="170" s="13" customFormat="1">
      <c r="A170" s="13"/>
      <c r="B170" s="250"/>
      <c r="C170" s="251"/>
      <c r="D170" s="252" t="s">
        <v>134</v>
      </c>
      <c r="E170" s="253" t="s">
        <v>1</v>
      </c>
      <c r="F170" s="254" t="s">
        <v>244</v>
      </c>
      <c r="G170" s="251"/>
      <c r="H170" s="255">
        <v>22.5</v>
      </c>
      <c r="I170" s="256"/>
      <c r="J170" s="251"/>
      <c r="K170" s="251"/>
      <c r="L170" s="257"/>
      <c r="M170" s="258"/>
      <c r="N170" s="259"/>
      <c r="O170" s="259"/>
      <c r="P170" s="259"/>
      <c r="Q170" s="259"/>
      <c r="R170" s="259"/>
      <c r="S170" s="259"/>
      <c r="T170" s="26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1" t="s">
        <v>134</v>
      </c>
      <c r="AU170" s="261" t="s">
        <v>88</v>
      </c>
      <c r="AV170" s="13" t="s">
        <v>88</v>
      </c>
      <c r="AW170" s="13" t="s">
        <v>34</v>
      </c>
      <c r="AX170" s="13" t="s">
        <v>78</v>
      </c>
      <c r="AY170" s="261" t="s">
        <v>126</v>
      </c>
    </row>
    <row r="171" s="14" customFormat="1">
      <c r="A171" s="14"/>
      <c r="B171" s="262"/>
      <c r="C171" s="263"/>
      <c r="D171" s="252" t="s">
        <v>134</v>
      </c>
      <c r="E171" s="264" t="s">
        <v>1</v>
      </c>
      <c r="F171" s="265" t="s">
        <v>146</v>
      </c>
      <c r="G171" s="263"/>
      <c r="H171" s="266">
        <v>430.10000000000002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2" t="s">
        <v>134</v>
      </c>
      <c r="AU171" s="272" t="s">
        <v>88</v>
      </c>
      <c r="AV171" s="14" t="s">
        <v>132</v>
      </c>
      <c r="AW171" s="14" t="s">
        <v>34</v>
      </c>
      <c r="AX171" s="14" t="s">
        <v>86</v>
      </c>
      <c r="AY171" s="272" t="s">
        <v>126</v>
      </c>
    </row>
    <row r="172" s="2" customFormat="1" ht="24" customHeight="1">
      <c r="A172" s="38"/>
      <c r="B172" s="39"/>
      <c r="C172" s="236" t="s">
        <v>245</v>
      </c>
      <c r="D172" s="236" t="s">
        <v>128</v>
      </c>
      <c r="E172" s="237" t="s">
        <v>246</v>
      </c>
      <c r="F172" s="238" t="s">
        <v>247</v>
      </c>
      <c r="G172" s="239" t="s">
        <v>248</v>
      </c>
      <c r="H172" s="240">
        <v>774.17999999999995</v>
      </c>
      <c r="I172" s="241"/>
      <c r="J172" s="242">
        <f>ROUND(I172*H172,2)</f>
        <v>0</v>
      </c>
      <c r="K172" s="243"/>
      <c r="L172" s="44"/>
      <c r="M172" s="244" t="s">
        <v>1</v>
      </c>
      <c r="N172" s="245" t="s">
        <v>43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132</v>
      </c>
      <c r="AT172" s="248" t="s">
        <v>128</v>
      </c>
      <c r="AU172" s="248" t="s">
        <v>88</v>
      </c>
      <c r="AY172" s="17" t="s">
        <v>126</v>
      </c>
      <c r="BE172" s="249">
        <f>IF(N172="základní",J172,0)</f>
        <v>0</v>
      </c>
      <c r="BF172" s="249">
        <f>IF(N172="snížená",J172,0)</f>
        <v>0</v>
      </c>
      <c r="BG172" s="249">
        <f>IF(N172="zákl. přenesená",J172,0)</f>
        <v>0</v>
      </c>
      <c r="BH172" s="249">
        <f>IF(N172="sníž. přenesená",J172,0)</f>
        <v>0</v>
      </c>
      <c r="BI172" s="249">
        <f>IF(N172="nulová",J172,0)</f>
        <v>0</v>
      </c>
      <c r="BJ172" s="17" t="s">
        <v>86</v>
      </c>
      <c r="BK172" s="249">
        <f>ROUND(I172*H172,2)</f>
        <v>0</v>
      </c>
      <c r="BL172" s="17" t="s">
        <v>132</v>
      </c>
      <c r="BM172" s="248" t="s">
        <v>249</v>
      </c>
    </row>
    <row r="173" s="13" customFormat="1">
      <c r="A173" s="13"/>
      <c r="B173" s="250"/>
      <c r="C173" s="251"/>
      <c r="D173" s="252" t="s">
        <v>134</v>
      </c>
      <c r="E173" s="253" t="s">
        <v>1</v>
      </c>
      <c r="F173" s="254" t="s">
        <v>250</v>
      </c>
      <c r="G173" s="251"/>
      <c r="H173" s="255">
        <v>774.17999999999995</v>
      </c>
      <c r="I173" s="256"/>
      <c r="J173" s="251"/>
      <c r="K173" s="251"/>
      <c r="L173" s="257"/>
      <c r="M173" s="258"/>
      <c r="N173" s="259"/>
      <c r="O173" s="259"/>
      <c r="P173" s="259"/>
      <c r="Q173" s="259"/>
      <c r="R173" s="259"/>
      <c r="S173" s="259"/>
      <c r="T173" s="26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1" t="s">
        <v>134</v>
      </c>
      <c r="AU173" s="261" t="s">
        <v>88</v>
      </c>
      <c r="AV173" s="13" t="s">
        <v>88</v>
      </c>
      <c r="AW173" s="13" t="s">
        <v>34</v>
      </c>
      <c r="AX173" s="13" t="s">
        <v>86</v>
      </c>
      <c r="AY173" s="261" t="s">
        <v>126</v>
      </c>
    </row>
    <row r="174" s="2" customFormat="1" ht="24" customHeight="1">
      <c r="A174" s="38"/>
      <c r="B174" s="39"/>
      <c r="C174" s="236" t="s">
        <v>251</v>
      </c>
      <c r="D174" s="236" t="s">
        <v>128</v>
      </c>
      <c r="E174" s="237" t="s">
        <v>252</v>
      </c>
      <c r="F174" s="238" t="s">
        <v>253</v>
      </c>
      <c r="G174" s="239" t="s">
        <v>154</v>
      </c>
      <c r="H174" s="240">
        <v>5.25</v>
      </c>
      <c r="I174" s="241"/>
      <c r="J174" s="242">
        <f>ROUND(I174*H174,2)</f>
        <v>0</v>
      </c>
      <c r="K174" s="243"/>
      <c r="L174" s="44"/>
      <c r="M174" s="244" t="s">
        <v>1</v>
      </c>
      <c r="N174" s="245" t="s">
        <v>43</v>
      </c>
      <c r="O174" s="91"/>
      <c r="P174" s="246">
        <f>O174*H174</f>
        <v>0</v>
      </c>
      <c r="Q174" s="246">
        <v>0</v>
      </c>
      <c r="R174" s="246">
        <f>Q174*H174</f>
        <v>0</v>
      </c>
      <c r="S174" s="246">
        <v>0</v>
      </c>
      <c r="T174" s="24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8" t="s">
        <v>132</v>
      </c>
      <c r="AT174" s="248" t="s">
        <v>128</v>
      </c>
      <c r="AU174" s="248" t="s">
        <v>88</v>
      </c>
      <c r="AY174" s="17" t="s">
        <v>126</v>
      </c>
      <c r="BE174" s="249">
        <f>IF(N174="základní",J174,0)</f>
        <v>0</v>
      </c>
      <c r="BF174" s="249">
        <f>IF(N174="snížená",J174,0)</f>
        <v>0</v>
      </c>
      <c r="BG174" s="249">
        <f>IF(N174="zákl. přenesená",J174,0)</f>
        <v>0</v>
      </c>
      <c r="BH174" s="249">
        <f>IF(N174="sníž. přenesená",J174,0)</f>
        <v>0</v>
      </c>
      <c r="BI174" s="249">
        <f>IF(N174="nulová",J174,0)</f>
        <v>0</v>
      </c>
      <c r="BJ174" s="17" t="s">
        <v>86</v>
      </c>
      <c r="BK174" s="249">
        <f>ROUND(I174*H174,2)</f>
        <v>0</v>
      </c>
      <c r="BL174" s="17" t="s">
        <v>132</v>
      </c>
      <c r="BM174" s="248" t="s">
        <v>254</v>
      </c>
    </row>
    <row r="175" s="13" customFormat="1">
      <c r="A175" s="13"/>
      <c r="B175" s="250"/>
      <c r="C175" s="251"/>
      <c r="D175" s="252" t="s">
        <v>134</v>
      </c>
      <c r="E175" s="253" t="s">
        <v>1</v>
      </c>
      <c r="F175" s="254" t="s">
        <v>255</v>
      </c>
      <c r="G175" s="251"/>
      <c r="H175" s="255">
        <v>5.25</v>
      </c>
      <c r="I175" s="256"/>
      <c r="J175" s="251"/>
      <c r="K175" s="251"/>
      <c r="L175" s="257"/>
      <c r="M175" s="258"/>
      <c r="N175" s="259"/>
      <c r="O175" s="259"/>
      <c r="P175" s="259"/>
      <c r="Q175" s="259"/>
      <c r="R175" s="259"/>
      <c r="S175" s="259"/>
      <c r="T175" s="26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1" t="s">
        <v>134</v>
      </c>
      <c r="AU175" s="261" t="s">
        <v>88</v>
      </c>
      <c r="AV175" s="13" t="s">
        <v>88</v>
      </c>
      <c r="AW175" s="13" t="s">
        <v>34</v>
      </c>
      <c r="AX175" s="13" t="s">
        <v>86</v>
      </c>
      <c r="AY175" s="261" t="s">
        <v>126</v>
      </c>
    </row>
    <row r="176" s="2" customFormat="1" ht="24" customHeight="1">
      <c r="A176" s="38"/>
      <c r="B176" s="39"/>
      <c r="C176" s="236" t="s">
        <v>256</v>
      </c>
      <c r="D176" s="236" t="s">
        <v>128</v>
      </c>
      <c r="E176" s="237" t="s">
        <v>257</v>
      </c>
      <c r="F176" s="238" t="s">
        <v>258</v>
      </c>
      <c r="G176" s="239" t="s">
        <v>142</v>
      </c>
      <c r="H176" s="240">
        <v>210</v>
      </c>
      <c r="I176" s="241"/>
      <c r="J176" s="242">
        <f>ROUND(I176*H176,2)</f>
        <v>0</v>
      </c>
      <c r="K176" s="243"/>
      <c r="L176" s="44"/>
      <c r="M176" s="244" t="s">
        <v>1</v>
      </c>
      <c r="N176" s="245" t="s">
        <v>43</v>
      </c>
      <c r="O176" s="91"/>
      <c r="P176" s="246">
        <f>O176*H176</f>
        <v>0</v>
      </c>
      <c r="Q176" s="246">
        <v>0</v>
      </c>
      <c r="R176" s="246">
        <f>Q176*H176</f>
        <v>0</v>
      </c>
      <c r="S176" s="246">
        <v>0</v>
      </c>
      <c r="T176" s="24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132</v>
      </c>
      <c r="AT176" s="248" t="s">
        <v>128</v>
      </c>
      <c r="AU176" s="248" t="s">
        <v>88</v>
      </c>
      <c r="AY176" s="17" t="s">
        <v>126</v>
      </c>
      <c r="BE176" s="249">
        <f>IF(N176="základní",J176,0)</f>
        <v>0</v>
      </c>
      <c r="BF176" s="249">
        <f>IF(N176="snížená",J176,0)</f>
        <v>0</v>
      </c>
      <c r="BG176" s="249">
        <f>IF(N176="zákl. přenesená",J176,0)</f>
        <v>0</v>
      </c>
      <c r="BH176" s="249">
        <f>IF(N176="sníž. přenesená",J176,0)</f>
        <v>0</v>
      </c>
      <c r="BI176" s="249">
        <f>IF(N176="nulová",J176,0)</f>
        <v>0</v>
      </c>
      <c r="BJ176" s="17" t="s">
        <v>86</v>
      </c>
      <c r="BK176" s="249">
        <f>ROUND(I176*H176,2)</f>
        <v>0</v>
      </c>
      <c r="BL176" s="17" t="s">
        <v>132</v>
      </c>
      <c r="BM176" s="248" t="s">
        <v>259</v>
      </c>
    </row>
    <row r="177" s="13" customFormat="1">
      <c r="A177" s="13"/>
      <c r="B177" s="250"/>
      <c r="C177" s="251"/>
      <c r="D177" s="252" t="s">
        <v>134</v>
      </c>
      <c r="E177" s="253" t="s">
        <v>1</v>
      </c>
      <c r="F177" s="254" t="s">
        <v>260</v>
      </c>
      <c r="G177" s="251"/>
      <c r="H177" s="255">
        <v>210</v>
      </c>
      <c r="I177" s="256"/>
      <c r="J177" s="251"/>
      <c r="K177" s="251"/>
      <c r="L177" s="257"/>
      <c r="M177" s="258"/>
      <c r="N177" s="259"/>
      <c r="O177" s="259"/>
      <c r="P177" s="259"/>
      <c r="Q177" s="259"/>
      <c r="R177" s="259"/>
      <c r="S177" s="259"/>
      <c r="T177" s="26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1" t="s">
        <v>134</v>
      </c>
      <c r="AU177" s="261" t="s">
        <v>88</v>
      </c>
      <c r="AV177" s="13" t="s">
        <v>88</v>
      </c>
      <c r="AW177" s="13" t="s">
        <v>34</v>
      </c>
      <c r="AX177" s="13" t="s">
        <v>86</v>
      </c>
      <c r="AY177" s="261" t="s">
        <v>126</v>
      </c>
    </row>
    <row r="178" s="2" customFormat="1" ht="24" customHeight="1">
      <c r="A178" s="38"/>
      <c r="B178" s="39"/>
      <c r="C178" s="236" t="s">
        <v>261</v>
      </c>
      <c r="D178" s="236" t="s">
        <v>128</v>
      </c>
      <c r="E178" s="237" t="s">
        <v>262</v>
      </c>
      <c r="F178" s="238" t="s">
        <v>263</v>
      </c>
      <c r="G178" s="239" t="s">
        <v>142</v>
      </c>
      <c r="H178" s="240">
        <v>210</v>
      </c>
      <c r="I178" s="241"/>
      <c r="J178" s="242">
        <f>ROUND(I178*H178,2)</f>
        <v>0</v>
      </c>
      <c r="K178" s="243"/>
      <c r="L178" s="44"/>
      <c r="M178" s="244" t="s">
        <v>1</v>
      </c>
      <c r="N178" s="245" t="s">
        <v>43</v>
      </c>
      <c r="O178" s="91"/>
      <c r="P178" s="246">
        <f>O178*H178</f>
        <v>0</v>
      </c>
      <c r="Q178" s="246">
        <v>0</v>
      </c>
      <c r="R178" s="246">
        <f>Q178*H178</f>
        <v>0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132</v>
      </c>
      <c r="AT178" s="248" t="s">
        <v>128</v>
      </c>
      <c r="AU178" s="248" t="s">
        <v>88</v>
      </c>
      <c r="AY178" s="17" t="s">
        <v>126</v>
      </c>
      <c r="BE178" s="249">
        <f>IF(N178="základní",J178,0)</f>
        <v>0</v>
      </c>
      <c r="BF178" s="249">
        <f>IF(N178="snížená",J178,0)</f>
        <v>0</v>
      </c>
      <c r="BG178" s="249">
        <f>IF(N178="zákl. přenesená",J178,0)</f>
        <v>0</v>
      </c>
      <c r="BH178" s="249">
        <f>IF(N178="sníž. přenesená",J178,0)</f>
        <v>0</v>
      </c>
      <c r="BI178" s="249">
        <f>IF(N178="nulová",J178,0)</f>
        <v>0</v>
      </c>
      <c r="BJ178" s="17" t="s">
        <v>86</v>
      </c>
      <c r="BK178" s="249">
        <f>ROUND(I178*H178,2)</f>
        <v>0</v>
      </c>
      <c r="BL178" s="17" t="s">
        <v>132</v>
      </c>
      <c r="BM178" s="248" t="s">
        <v>264</v>
      </c>
    </row>
    <row r="179" s="13" customFormat="1">
      <c r="A179" s="13"/>
      <c r="B179" s="250"/>
      <c r="C179" s="251"/>
      <c r="D179" s="252" t="s">
        <v>134</v>
      </c>
      <c r="E179" s="253" t="s">
        <v>1</v>
      </c>
      <c r="F179" s="254" t="s">
        <v>260</v>
      </c>
      <c r="G179" s="251"/>
      <c r="H179" s="255">
        <v>210</v>
      </c>
      <c r="I179" s="256"/>
      <c r="J179" s="251"/>
      <c r="K179" s="251"/>
      <c r="L179" s="257"/>
      <c r="M179" s="258"/>
      <c r="N179" s="259"/>
      <c r="O179" s="259"/>
      <c r="P179" s="259"/>
      <c r="Q179" s="259"/>
      <c r="R179" s="259"/>
      <c r="S179" s="259"/>
      <c r="T179" s="26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1" t="s">
        <v>134</v>
      </c>
      <c r="AU179" s="261" t="s">
        <v>88</v>
      </c>
      <c r="AV179" s="13" t="s">
        <v>88</v>
      </c>
      <c r="AW179" s="13" t="s">
        <v>34</v>
      </c>
      <c r="AX179" s="13" t="s">
        <v>86</v>
      </c>
      <c r="AY179" s="261" t="s">
        <v>126</v>
      </c>
    </row>
    <row r="180" s="2" customFormat="1" ht="16.5" customHeight="1">
      <c r="A180" s="38"/>
      <c r="B180" s="39"/>
      <c r="C180" s="276" t="s">
        <v>265</v>
      </c>
      <c r="D180" s="276" t="s">
        <v>266</v>
      </c>
      <c r="E180" s="277" t="s">
        <v>267</v>
      </c>
      <c r="F180" s="278" t="s">
        <v>268</v>
      </c>
      <c r="G180" s="279" t="s">
        <v>269</v>
      </c>
      <c r="H180" s="280">
        <v>3.1499999999999999</v>
      </c>
      <c r="I180" s="281"/>
      <c r="J180" s="282">
        <f>ROUND(I180*H180,2)</f>
        <v>0</v>
      </c>
      <c r="K180" s="283"/>
      <c r="L180" s="284"/>
      <c r="M180" s="285" t="s">
        <v>1</v>
      </c>
      <c r="N180" s="286" t="s">
        <v>43</v>
      </c>
      <c r="O180" s="91"/>
      <c r="P180" s="246">
        <f>O180*H180</f>
        <v>0</v>
      </c>
      <c r="Q180" s="246">
        <v>0.001</v>
      </c>
      <c r="R180" s="246">
        <f>Q180*H180</f>
        <v>0.00315</v>
      </c>
      <c r="S180" s="246">
        <v>0</v>
      </c>
      <c r="T180" s="24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8" t="s">
        <v>167</v>
      </c>
      <c r="AT180" s="248" t="s">
        <v>266</v>
      </c>
      <c r="AU180" s="248" t="s">
        <v>88</v>
      </c>
      <c r="AY180" s="17" t="s">
        <v>126</v>
      </c>
      <c r="BE180" s="249">
        <f>IF(N180="základní",J180,0)</f>
        <v>0</v>
      </c>
      <c r="BF180" s="249">
        <f>IF(N180="snížená",J180,0)</f>
        <v>0</v>
      </c>
      <c r="BG180" s="249">
        <f>IF(N180="zákl. přenesená",J180,0)</f>
        <v>0</v>
      </c>
      <c r="BH180" s="249">
        <f>IF(N180="sníž. přenesená",J180,0)</f>
        <v>0</v>
      </c>
      <c r="BI180" s="249">
        <f>IF(N180="nulová",J180,0)</f>
        <v>0</v>
      </c>
      <c r="BJ180" s="17" t="s">
        <v>86</v>
      </c>
      <c r="BK180" s="249">
        <f>ROUND(I180*H180,2)</f>
        <v>0</v>
      </c>
      <c r="BL180" s="17" t="s">
        <v>132</v>
      </c>
      <c r="BM180" s="248" t="s">
        <v>270</v>
      </c>
    </row>
    <row r="181" s="13" customFormat="1">
      <c r="A181" s="13"/>
      <c r="B181" s="250"/>
      <c r="C181" s="251"/>
      <c r="D181" s="252" t="s">
        <v>134</v>
      </c>
      <c r="E181" s="251"/>
      <c r="F181" s="254" t="s">
        <v>271</v>
      </c>
      <c r="G181" s="251"/>
      <c r="H181" s="255">
        <v>3.1499999999999999</v>
      </c>
      <c r="I181" s="256"/>
      <c r="J181" s="251"/>
      <c r="K181" s="251"/>
      <c r="L181" s="257"/>
      <c r="M181" s="258"/>
      <c r="N181" s="259"/>
      <c r="O181" s="259"/>
      <c r="P181" s="259"/>
      <c r="Q181" s="259"/>
      <c r="R181" s="259"/>
      <c r="S181" s="259"/>
      <c r="T181" s="26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1" t="s">
        <v>134</v>
      </c>
      <c r="AU181" s="261" t="s">
        <v>88</v>
      </c>
      <c r="AV181" s="13" t="s">
        <v>88</v>
      </c>
      <c r="AW181" s="13" t="s">
        <v>4</v>
      </c>
      <c r="AX181" s="13" t="s">
        <v>86</v>
      </c>
      <c r="AY181" s="261" t="s">
        <v>126</v>
      </c>
    </row>
    <row r="182" s="2" customFormat="1" ht="16.5" customHeight="1">
      <c r="A182" s="38"/>
      <c r="B182" s="39"/>
      <c r="C182" s="236" t="s">
        <v>272</v>
      </c>
      <c r="D182" s="236" t="s">
        <v>128</v>
      </c>
      <c r="E182" s="237" t="s">
        <v>273</v>
      </c>
      <c r="F182" s="238" t="s">
        <v>274</v>
      </c>
      <c r="G182" s="239" t="s">
        <v>142</v>
      </c>
      <c r="H182" s="240">
        <v>486.63600000000002</v>
      </c>
      <c r="I182" s="241"/>
      <c r="J182" s="242">
        <f>ROUND(I182*H182,2)</f>
        <v>0</v>
      </c>
      <c r="K182" s="243"/>
      <c r="L182" s="44"/>
      <c r="M182" s="244" t="s">
        <v>1</v>
      </c>
      <c r="N182" s="245" t="s">
        <v>43</v>
      </c>
      <c r="O182" s="91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48" t="s">
        <v>132</v>
      </c>
      <c r="AT182" s="248" t="s">
        <v>128</v>
      </c>
      <c r="AU182" s="248" t="s">
        <v>88</v>
      </c>
      <c r="AY182" s="17" t="s">
        <v>126</v>
      </c>
      <c r="BE182" s="249">
        <f>IF(N182="základní",J182,0)</f>
        <v>0</v>
      </c>
      <c r="BF182" s="249">
        <f>IF(N182="snížená",J182,0)</f>
        <v>0</v>
      </c>
      <c r="BG182" s="249">
        <f>IF(N182="zákl. přenesená",J182,0)</f>
        <v>0</v>
      </c>
      <c r="BH182" s="249">
        <f>IF(N182="sníž. přenesená",J182,0)</f>
        <v>0</v>
      </c>
      <c r="BI182" s="249">
        <f>IF(N182="nulová",J182,0)</f>
        <v>0</v>
      </c>
      <c r="BJ182" s="17" t="s">
        <v>86</v>
      </c>
      <c r="BK182" s="249">
        <f>ROUND(I182*H182,2)</f>
        <v>0</v>
      </c>
      <c r="BL182" s="17" t="s">
        <v>132</v>
      </c>
      <c r="BM182" s="248" t="s">
        <v>275</v>
      </c>
    </row>
    <row r="183" s="13" customFormat="1">
      <c r="A183" s="13"/>
      <c r="B183" s="250"/>
      <c r="C183" s="251"/>
      <c r="D183" s="252" t="s">
        <v>134</v>
      </c>
      <c r="E183" s="253" t="s">
        <v>1</v>
      </c>
      <c r="F183" s="254" t="s">
        <v>276</v>
      </c>
      <c r="G183" s="251"/>
      <c r="H183" s="255">
        <v>486.63600000000002</v>
      </c>
      <c r="I183" s="256"/>
      <c r="J183" s="251"/>
      <c r="K183" s="251"/>
      <c r="L183" s="257"/>
      <c r="M183" s="258"/>
      <c r="N183" s="259"/>
      <c r="O183" s="259"/>
      <c r="P183" s="259"/>
      <c r="Q183" s="259"/>
      <c r="R183" s="259"/>
      <c r="S183" s="259"/>
      <c r="T183" s="26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1" t="s">
        <v>134</v>
      </c>
      <c r="AU183" s="261" t="s">
        <v>88</v>
      </c>
      <c r="AV183" s="13" t="s">
        <v>88</v>
      </c>
      <c r="AW183" s="13" t="s">
        <v>34</v>
      </c>
      <c r="AX183" s="13" t="s">
        <v>86</v>
      </c>
      <c r="AY183" s="261" t="s">
        <v>126</v>
      </c>
    </row>
    <row r="184" s="2" customFormat="1" ht="24" customHeight="1">
      <c r="A184" s="38"/>
      <c r="B184" s="39"/>
      <c r="C184" s="236" t="s">
        <v>277</v>
      </c>
      <c r="D184" s="236" t="s">
        <v>128</v>
      </c>
      <c r="E184" s="237" t="s">
        <v>278</v>
      </c>
      <c r="F184" s="238" t="s">
        <v>279</v>
      </c>
      <c r="G184" s="239" t="s">
        <v>142</v>
      </c>
      <c r="H184" s="240">
        <v>210</v>
      </c>
      <c r="I184" s="241"/>
      <c r="J184" s="242">
        <f>ROUND(I184*H184,2)</f>
        <v>0</v>
      </c>
      <c r="K184" s="243"/>
      <c r="L184" s="44"/>
      <c r="M184" s="244" t="s">
        <v>1</v>
      </c>
      <c r="N184" s="245" t="s">
        <v>43</v>
      </c>
      <c r="O184" s="91"/>
      <c r="P184" s="246">
        <f>O184*H184</f>
        <v>0</v>
      </c>
      <c r="Q184" s="246">
        <v>0</v>
      </c>
      <c r="R184" s="246">
        <f>Q184*H184</f>
        <v>0</v>
      </c>
      <c r="S184" s="246">
        <v>0</v>
      </c>
      <c r="T184" s="247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8" t="s">
        <v>132</v>
      </c>
      <c r="AT184" s="248" t="s">
        <v>128</v>
      </c>
      <c r="AU184" s="248" t="s">
        <v>88</v>
      </c>
      <c r="AY184" s="17" t="s">
        <v>126</v>
      </c>
      <c r="BE184" s="249">
        <f>IF(N184="základní",J184,0)</f>
        <v>0</v>
      </c>
      <c r="BF184" s="249">
        <f>IF(N184="snížená",J184,0)</f>
        <v>0</v>
      </c>
      <c r="BG184" s="249">
        <f>IF(N184="zákl. přenesená",J184,0)</f>
        <v>0</v>
      </c>
      <c r="BH184" s="249">
        <f>IF(N184="sníž. přenesená",J184,0)</f>
        <v>0</v>
      </c>
      <c r="BI184" s="249">
        <f>IF(N184="nulová",J184,0)</f>
        <v>0</v>
      </c>
      <c r="BJ184" s="17" t="s">
        <v>86</v>
      </c>
      <c r="BK184" s="249">
        <f>ROUND(I184*H184,2)</f>
        <v>0</v>
      </c>
      <c r="BL184" s="17" t="s">
        <v>132</v>
      </c>
      <c r="BM184" s="248" t="s">
        <v>280</v>
      </c>
    </row>
    <row r="185" s="2" customFormat="1" ht="16.5" customHeight="1">
      <c r="A185" s="38"/>
      <c r="B185" s="39"/>
      <c r="C185" s="236" t="s">
        <v>281</v>
      </c>
      <c r="D185" s="236" t="s">
        <v>128</v>
      </c>
      <c r="E185" s="237" t="s">
        <v>282</v>
      </c>
      <c r="F185" s="238" t="s">
        <v>283</v>
      </c>
      <c r="G185" s="239" t="s">
        <v>142</v>
      </c>
      <c r="H185" s="240">
        <v>210</v>
      </c>
      <c r="I185" s="241"/>
      <c r="J185" s="242">
        <f>ROUND(I185*H185,2)</f>
        <v>0</v>
      </c>
      <c r="K185" s="243"/>
      <c r="L185" s="44"/>
      <c r="M185" s="244" t="s">
        <v>1</v>
      </c>
      <c r="N185" s="245" t="s">
        <v>43</v>
      </c>
      <c r="O185" s="91"/>
      <c r="P185" s="246">
        <f>O185*H185</f>
        <v>0</v>
      </c>
      <c r="Q185" s="246">
        <v>0</v>
      </c>
      <c r="R185" s="246">
        <f>Q185*H185</f>
        <v>0</v>
      </c>
      <c r="S185" s="246">
        <v>0</v>
      </c>
      <c r="T185" s="247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48" t="s">
        <v>132</v>
      </c>
      <c r="AT185" s="248" t="s">
        <v>128</v>
      </c>
      <c r="AU185" s="248" t="s">
        <v>88</v>
      </c>
      <c r="AY185" s="17" t="s">
        <v>126</v>
      </c>
      <c r="BE185" s="249">
        <f>IF(N185="základní",J185,0)</f>
        <v>0</v>
      </c>
      <c r="BF185" s="249">
        <f>IF(N185="snížená",J185,0)</f>
        <v>0</v>
      </c>
      <c r="BG185" s="249">
        <f>IF(N185="zákl. přenesená",J185,0)</f>
        <v>0</v>
      </c>
      <c r="BH185" s="249">
        <f>IF(N185="sníž. přenesená",J185,0)</f>
        <v>0</v>
      </c>
      <c r="BI185" s="249">
        <f>IF(N185="nulová",J185,0)</f>
        <v>0</v>
      </c>
      <c r="BJ185" s="17" t="s">
        <v>86</v>
      </c>
      <c r="BK185" s="249">
        <f>ROUND(I185*H185,2)</f>
        <v>0</v>
      </c>
      <c r="BL185" s="17" t="s">
        <v>132</v>
      </c>
      <c r="BM185" s="248" t="s">
        <v>284</v>
      </c>
    </row>
    <row r="186" s="2" customFormat="1" ht="16.5" customHeight="1">
      <c r="A186" s="38"/>
      <c r="B186" s="39"/>
      <c r="C186" s="236" t="s">
        <v>285</v>
      </c>
      <c r="D186" s="236" t="s">
        <v>128</v>
      </c>
      <c r="E186" s="237" t="s">
        <v>286</v>
      </c>
      <c r="F186" s="238" t="s">
        <v>287</v>
      </c>
      <c r="G186" s="239" t="s">
        <v>154</v>
      </c>
      <c r="H186" s="240">
        <v>16.800000000000001</v>
      </c>
      <c r="I186" s="241"/>
      <c r="J186" s="242">
        <f>ROUND(I186*H186,2)</f>
        <v>0</v>
      </c>
      <c r="K186" s="243"/>
      <c r="L186" s="44"/>
      <c r="M186" s="244" t="s">
        <v>1</v>
      </c>
      <c r="N186" s="245" t="s">
        <v>43</v>
      </c>
      <c r="O186" s="91"/>
      <c r="P186" s="246">
        <f>O186*H186</f>
        <v>0</v>
      </c>
      <c r="Q186" s="246">
        <v>0</v>
      </c>
      <c r="R186" s="246">
        <f>Q186*H186</f>
        <v>0</v>
      </c>
      <c r="S186" s="246">
        <v>0</v>
      </c>
      <c r="T186" s="247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48" t="s">
        <v>132</v>
      </c>
      <c r="AT186" s="248" t="s">
        <v>128</v>
      </c>
      <c r="AU186" s="248" t="s">
        <v>88</v>
      </c>
      <c r="AY186" s="17" t="s">
        <v>126</v>
      </c>
      <c r="BE186" s="249">
        <f>IF(N186="základní",J186,0)</f>
        <v>0</v>
      </c>
      <c r="BF186" s="249">
        <f>IF(N186="snížená",J186,0)</f>
        <v>0</v>
      </c>
      <c r="BG186" s="249">
        <f>IF(N186="zákl. přenesená",J186,0)</f>
        <v>0</v>
      </c>
      <c r="BH186" s="249">
        <f>IF(N186="sníž. přenesená",J186,0)</f>
        <v>0</v>
      </c>
      <c r="BI186" s="249">
        <f>IF(N186="nulová",J186,0)</f>
        <v>0</v>
      </c>
      <c r="BJ186" s="17" t="s">
        <v>86</v>
      </c>
      <c r="BK186" s="249">
        <f>ROUND(I186*H186,2)</f>
        <v>0</v>
      </c>
      <c r="BL186" s="17" t="s">
        <v>132</v>
      </c>
      <c r="BM186" s="248" t="s">
        <v>288</v>
      </c>
    </row>
    <row r="187" s="13" customFormat="1">
      <c r="A187" s="13"/>
      <c r="B187" s="250"/>
      <c r="C187" s="251"/>
      <c r="D187" s="252" t="s">
        <v>134</v>
      </c>
      <c r="E187" s="253" t="s">
        <v>1</v>
      </c>
      <c r="F187" s="254" t="s">
        <v>289</v>
      </c>
      <c r="G187" s="251"/>
      <c r="H187" s="255">
        <v>16.800000000000001</v>
      </c>
      <c r="I187" s="256"/>
      <c r="J187" s="251"/>
      <c r="K187" s="251"/>
      <c r="L187" s="257"/>
      <c r="M187" s="258"/>
      <c r="N187" s="259"/>
      <c r="O187" s="259"/>
      <c r="P187" s="259"/>
      <c r="Q187" s="259"/>
      <c r="R187" s="259"/>
      <c r="S187" s="259"/>
      <c r="T187" s="26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1" t="s">
        <v>134</v>
      </c>
      <c r="AU187" s="261" t="s">
        <v>88</v>
      </c>
      <c r="AV187" s="13" t="s">
        <v>88</v>
      </c>
      <c r="AW187" s="13" t="s">
        <v>34</v>
      </c>
      <c r="AX187" s="13" t="s">
        <v>86</v>
      </c>
      <c r="AY187" s="261" t="s">
        <v>126</v>
      </c>
    </row>
    <row r="188" s="12" customFormat="1" ht="22.8" customHeight="1">
      <c r="A188" s="12"/>
      <c r="B188" s="220"/>
      <c r="C188" s="221"/>
      <c r="D188" s="222" t="s">
        <v>77</v>
      </c>
      <c r="E188" s="234" t="s">
        <v>88</v>
      </c>
      <c r="F188" s="234" t="s">
        <v>290</v>
      </c>
      <c r="G188" s="221"/>
      <c r="H188" s="221"/>
      <c r="I188" s="224"/>
      <c r="J188" s="235">
        <f>BK188</f>
        <v>0</v>
      </c>
      <c r="K188" s="221"/>
      <c r="L188" s="226"/>
      <c r="M188" s="227"/>
      <c r="N188" s="228"/>
      <c r="O188" s="228"/>
      <c r="P188" s="229">
        <f>SUM(P189:P196)</f>
        <v>0</v>
      </c>
      <c r="Q188" s="228"/>
      <c r="R188" s="229">
        <f>SUM(R189:R196)</f>
        <v>6.9753600000000002</v>
      </c>
      <c r="S188" s="228"/>
      <c r="T188" s="230">
        <f>SUM(T189:T196)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31" t="s">
        <v>86</v>
      </c>
      <c r="AT188" s="232" t="s">
        <v>77</v>
      </c>
      <c r="AU188" s="232" t="s">
        <v>86</v>
      </c>
      <c r="AY188" s="231" t="s">
        <v>126</v>
      </c>
      <c r="BK188" s="233">
        <f>SUM(BK189:BK196)</f>
        <v>0</v>
      </c>
    </row>
    <row r="189" s="2" customFormat="1" ht="24" customHeight="1">
      <c r="A189" s="38"/>
      <c r="B189" s="39"/>
      <c r="C189" s="236" t="s">
        <v>291</v>
      </c>
      <c r="D189" s="236" t="s">
        <v>128</v>
      </c>
      <c r="E189" s="237" t="s">
        <v>292</v>
      </c>
      <c r="F189" s="238" t="s">
        <v>293</v>
      </c>
      <c r="G189" s="239" t="s">
        <v>154</v>
      </c>
      <c r="H189" s="240">
        <v>22.5</v>
      </c>
      <c r="I189" s="241"/>
      <c r="J189" s="242">
        <f>ROUND(I189*H189,2)</f>
        <v>0</v>
      </c>
      <c r="K189" s="243"/>
      <c r="L189" s="44"/>
      <c r="M189" s="244" t="s">
        <v>1</v>
      </c>
      <c r="N189" s="245" t="s">
        <v>43</v>
      </c>
      <c r="O189" s="91"/>
      <c r="P189" s="246">
        <f>O189*H189</f>
        <v>0</v>
      </c>
      <c r="Q189" s="246">
        <v>0</v>
      </c>
      <c r="R189" s="246">
        <f>Q189*H189</f>
        <v>0</v>
      </c>
      <c r="S189" s="246">
        <v>0</v>
      </c>
      <c r="T189" s="247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8" t="s">
        <v>132</v>
      </c>
      <c r="AT189" s="248" t="s">
        <v>128</v>
      </c>
      <c r="AU189" s="248" t="s">
        <v>88</v>
      </c>
      <c r="AY189" s="17" t="s">
        <v>126</v>
      </c>
      <c r="BE189" s="249">
        <f>IF(N189="základní",J189,0)</f>
        <v>0</v>
      </c>
      <c r="BF189" s="249">
        <f>IF(N189="snížená",J189,0)</f>
        <v>0</v>
      </c>
      <c r="BG189" s="249">
        <f>IF(N189="zákl. přenesená",J189,0)</f>
        <v>0</v>
      </c>
      <c r="BH189" s="249">
        <f>IF(N189="sníž. přenesená",J189,0)</f>
        <v>0</v>
      </c>
      <c r="BI189" s="249">
        <f>IF(N189="nulová",J189,0)</f>
        <v>0</v>
      </c>
      <c r="BJ189" s="17" t="s">
        <v>86</v>
      </c>
      <c r="BK189" s="249">
        <f>ROUND(I189*H189,2)</f>
        <v>0</v>
      </c>
      <c r="BL189" s="17" t="s">
        <v>132</v>
      </c>
      <c r="BM189" s="248" t="s">
        <v>294</v>
      </c>
    </row>
    <row r="190" s="13" customFormat="1">
      <c r="A190" s="13"/>
      <c r="B190" s="250"/>
      <c r="C190" s="251"/>
      <c r="D190" s="252" t="s">
        <v>134</v>
      </c>
      <c r="E190" s="253" t="s">
        <v>1</v>
      </c>
      <c r="F190" s="254" t="s">
        <v>295</v>
      </c>
      <c r="G190" s="251"/>
      <c r="H190" s="255">
        <v>22.5</v>
      </c>
      <c r="I190" s="256"/>
      <c r="J190" s="251"/>
      <c r="K190" s="251"/>
      <c r="L190" s="257"/>
      <c r="M190" s="258"/>
      <c r="N190" s="259"/>
      <c r="O190" s="259"/>
      <c r="P190" s="259"/>
      <c r="Q190" s="259"/>
      <c r="R190" s="259"/>
      <c r="S190" s="259"/>
      <c r="T190" s="26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61" t="s">
        <v>134</v>
      </c>
      <c r="AU190" s="261" t="s">
        <v>88</v>
      </c>
      <c r="AV190" s="13" t="s">
        <v>88</v>
      </c>
      <c r="AW190" s="13" t="s">
        <v>34</v>
      </c>
      <c r="AX190" s="13" t="s">
        <v>86</v>
      </c>
      <c r="AY190" s="261" t="s">
        <v>126</v>
      </c>
    </row>
    <row r="191" s="2" customFormat="1" ht="24" customHeight="1">
      <c r="A191" s="38"/>
      <c r="B191" s="39"/>
      <c r="C191" s="236" t="s">
        <v>296</v>
      </c>
      <c r="D191" s="236" t="s">
        <v>128</v>
      </c>
      <c r="E191" s="237" t="s">
        <v>297</v>
      </c>
      <c r="F191" s="238" t="s">
        <v>298</v>
      </c>
      <c r="G191" s="239" t="s">
        <v>142</v>
      </c>
      <c r="H191" s="240">
        <v>92</v>
      </c>
      <c r="I191" s="241"/>
      <c r="J191" s="242">
        <f>ROUND(I191*H191,2)</f>
        <v>0</v>
      </c>
      <c r="K191" s="243"/>
      <c r="L191" s="44"/>
      <c r="M191" s="244" t="s">
        <v>1</v>
      </c>
      <c r="N191" s="245" t="s">
        <v>43</v>
      </c>
      <c r="O191" s="91"/>
      <c r="P191" s="246">
        <f>O191*H191</f>
        <v>0</v>
      </c>
      <c r="Q191" s="246">
        <v>0.00027</v>
      </c>
      <c r="R191" s="246">
        <f>Q191*H191</f>
        <v>0.024840000000000001</v>
      </c>
      <c r="S191" s="246">
        <v>0</v>
      </c>
      <c r="T191" s="247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48" t="s">
        <v>132</v>
      </c>
      <c r="AT191" s="248" t="s">
        <v>128</v>
      </c>
      <c r="AU191" s="248" t="s">
        <v>88</v>
      </c>
      <c r="AY191" s="17" t="s">
        <v>126</v>
      </c>
      <c r="BE191" s="249">
        <f>IF(N191="základní",J191,0)</f>
        <v>0</v>
      </c>
      <c r="BF191" s="249">
        <f>IF(N191="snížená",J191,0)</f>
        <v>0</v>
      </c>
      <c r="BG191" s="249">
        <f>IF(N191="zákl. přenesená",J191,0)</f>
        <v>0</v>
      </c>
      <c r="BH191" s="249">
        <f>IF(N191="sníž. přenesená",J191,0)</f>
        <v>0</v>
      </c>
      <c r="BI191" s="249">
        <f>IF(N191="nulová",J191,0)</f>
        <v>0</v>
      </c>
      <c r="BJ191" s="17" t="s">
        <v>86</v>
      </c>
      <c r="BK191" s="249">
        <f>ROUND(I191*H191,2)</f>
        <v>0</v>
      </c>
      <c r="BL191" s="17" t="s">
        <v>132</v>
      </c>
      <c r="BM191" s="248" t="s">
        <v>299</v>
      </c>
    </row>
    <row r="192" s="13" customFormat="1">
      <c r="A192" s="13"/>
      <c r="B192" s="250"/>
      <c r="C192" s="251"/>
      <c r="D192" s="252" t="s">
        <v>134</v>
      </c>
      <c r="E192" s="253" t="s">
        <v>1</v>
      </c>
      <c r="F192" s="254" t="s">
        <v>300</v>
      </c>
      <c r="G192" s="251"/>
      <c r="H192" s="255">
        <v>92</v>
      </c>
      <c r="I192" s="256"/>
      <c r="J192" s="251"/>
      <c r="K192" s="251"/>
      <c r="L192" s="257"/>
      <c r="M192" s="258"/>
      <c r="N192" s="259"/>
      <c r="O192" s="259"/>
      <c r="P192" s="259"/>
      <c r="Q192" s="259"/>
      <c r="R192" s="259"/>
      <c r="S192" s="259"/>
      <c r="T192" s="26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61" t="s">
        <v>134</v>
      </c>
      <c r="AU192" s="261" t="s">
        <v>88</v>
      </c>
      <c r="AV192" s="13" t="s">
        <v>88</v>
      </c>
      <c r="AW192" s="13" t="s">
        <v>34</v>
      </c>
      <c r="AX192" s="13" t="s">
        <v>86</v>
      </c>
      <c r="AY192" s="261" t="s">
        <v>126</v>
      </c>
    </row>
    <row r="193" s="2" customFormat="1" ht="16.5" customHeight="1">
      <c r="A193" s="38"/>
      <c r="B193" s="39"/>
      <c r="C193" s="276" t="s">
        <v>301</v>
      </c>
      <c r="D193" s="276" t="s">
        <v>266</v>
      </c>
      <c r="E193" s="277" t="s">
        <v>302</v>
      </c>
      <c r="F193" s="278" t="s">
        <v>303</v>
      </c>
      <c r="G193" s="279" t="s">
        <v>142</v>
      </c>
      <c r="H193" s="280">
        <v>110.40000000000001</v>
      </c>
      <c r="I193" s="281"/>
      <c r="J193" s="282">
        <f>ROUND(I193*H193,2)</f>
        <v>0</v>
      </c>
      <c r="K193" s="283"/>
      <c r="L193" s="284"/>
      <c r="M193" s="285" t="s">
        <v>1</v>
      </c>
      <c r="N193" s="286" t="s">
        <v>43</v>
      </c>
      <c r="O193" s="91"/>
      <c r="P193" s="246">
        <f>O193*H193</f>
        <v>0</v>
      </c>
      <c r="Q193" s="246">
        <v>0.00029999999999999997</v>
      </c>
      <c r="R193" s="246">
        <f>Q193*H193</f>
        <v>0.033119999999999997</v>
      </c>
      <c r="S193" s="246">
        <v>0</v>
      </c>
      <c r="T193" s="247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8" t="s">
        <v>167</v>
      </c>
      <c r="AT193" s="248" t="s">
        <v>266</v>
      </c>
      <c r="AU193" s="248" t="s">
        <v>88</v>
      </c>
      <c r="AY193" s="17" t="s">
        <v>126</v>
      </c>
      <c r="BE193" s="249">
        <f>IF(N193="základní",J193,0)</f>
        <v>0</v>
      </c>
      <c r="BF193" s="249">
        <f>IF(N193="snížená",J193,0)</f>
        <v>0</v>
      </c>
      <c r="BG193" s="249">
        <f>IF(N193="zákl. přenesená",J193,0)</f>
        <v>0</v>
      </c>
      <c r="BH193" s="249">
        <f>IF(N193="sníž. přenesená",J193,0)</f>
        <v>0</v>
      </c>
      <c r="BI193" s="249">
        <f>IF(N193="nulová",J193,0)</f>
        <v>0</v>
      </c>
      <c r="BJ193" s="17" t="s">
        <v>86</v>
      </c>
      <c r="BK193" s="249">
        <f>ROUND(I193*H193,2)</f>
        <v>0</v>
      </c>
      <c r="BL193" s="17" t="s">
        <v>132</v>
      </c>
      <c r="BM193" s="248" t="s">
        <v>304</v>
      </c>
    </row>
    <row r="194" s="13" customFormat="1">
      <c r="A194" s="13"/>
      <c r="B194" s="250"/>
      <c r="C194" s="251"/>
      <c r="D194" s="252" t="s">
        <v>134</v>
      </c>
      <c r="E194" s="251"/>
      <c r="F194" s="254" t="s">
        <v>305</v>
      </c>
      <c r="G194" s="251"/>
      <c r="H194" s="255">
        <v>110.40000000000001</v>
      </c>
      <c r="I194" s="256"/>
      <c r="J194" s="251"/>
      <c r="K194" s="251"/>
      <c r="L194" s="257"/>
      <c r="M194" s="258"/>
      <c r="N194" s="259"/>
      <c r="O194" s="259"/>
      <c r="P194" s="259"/>
      <c r="Q194" s="259"/>
      <c r="R194" s="259"/>
      <c r="S194" s="259"/>
      <c r="T194" s="260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1" t="s">
        <v>134</v>
      </c>
      <c r="AU194" s="261" t="s">
        <v>88</v>
      </c>
      <c r="AV194" s="13" t="s">
        <v>88</v>
      </c>
      <c r="AW194" s="13" t="s">
        <v>4</v>
      </c>
      <c r="AX194" s="13" t="s">
        <v>86</v>
      </c>
      <c r="AY194" s="261" t="s">
        <v>126</v>
      </c>
    </row>
    <row r="195" s="2" customFormat="1" ht="36" customHeight="1">
      <c r="A195" s="38"/>
      <c r="B195" s="39"/>
      <c r="C195" s="236" t="s">
        <v>306</v>
      </c>
      <c r="D195" s="236" t="s">
        <v>128</v>
      </c>
      <c r="E195" s="237" t="s">
        <v>307</v>
      </c>
      <c r="F195" s="238" t="s">
        <v>308</v>
      </c>
      <c r="G195" s="239" t="s">
        <v>309</v>
      </c>
      <c r="H195" s="240">
        <v>30</v>
      </c>
      <c r="I195" s="241"/>
      <c r="J195" s="242">
        <f>ROUND(I195*H195,2)</f>
        <v>0</v>
      </c>
      <c r="K195" s="243"/>
      <c r="L195" s="44"/>
      <c r="M195" s="244" t="s">
        <v>1</v>
      </c>
      <c r="N195" s="245" t="s">
        <v>43</v>
      </c>
      <c r="O195" s="91"/>
      <c r="P195" s="246">
        <f>O195*H195</f>
        <v>0</v>
      </c>
      <c r="Q195" s="246">
        <v>0.23058000000000001</v>
      </c>
      <c r="R195" s="246">
        <f>Q195*H195</f>
        <v>6.9174000000000007</v>
      </c>
      <c r="S195" s="246">
        <v>0</v>
      </c>
      <c r="T195" s="24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8" t="s">
        <v>132</v>
      </c>
      <c r="AT195" s="248" t="s">
        <v>128</v>
      </c>
      <c r="AU195" s="248" t="s">
        <v>88</v>
      </c>
      <c r="AY195" s="17" t="s">
        <v>126</v>
      </c>
      <c r="BE195" s="249">
        <f>IF(N195="základní",J195,0)</f>
        <v>0</v>
      </c>
      <c r="BF195" s="249">
        <f>IF(N195="snížená",J195,0)</f>
        <v>0</v>
      </c>
      <c r="BG195" s="249">
        <f>IF(N195="zákl. přenesená",J195,0)</f>
        <v>0</v>
      </c>
      <c r="BH195" s="249">
        <f>IF(N195="sníž. přenesená",J195,0)</f>
        <v>0</v>
      </c>
      <c r="BI195" s="249">
        <f>IF(N195="nulová",J195,0)</f>
        <v>0</v>
      </c>
      <c r="BJ195" s="17" t="s">
        <v>86</v>
      </c>
      <c r="BK195" s="249">
        <f>ROUND(I195*H195,2)</f>
        <v>0</v>
      </c>
      <c r="BL195" s="17" t="s">
        <v>132</v>
      </c>
      <c r="BM195" s="248" t="s">
        <v>310</v>
      </c>
    </row>
    <row r="196" s="13" customFormat="1">
      <c r="A196" s="13"/>
      <c r="B196" s="250"/>
      <c r="C196" s="251"/>
      <c r="D196" s="252" t="s">
        <v>134</v>
      </c>
      <c r="E196" s="253" t="s">
        <v>1</v>
      </c>
      <c r="F196" s="254" t="s">
        <v>311</v>
      </c>
      <c r="G196" s="251"/>
      <c r="H196" s="255">
        <v>30</v>
      </c>
      <c r="I196" s="256"/>
      <c r="J196" s="251"/>
      <c r="K196" s="251"/>
      <c r="L196" s="257"/>
      <c r="M196" s="258"/>
      <c r="N196" s="259"/>
      <c r="O196" s="259"/>
      <c r="P196" s="259"/>
      <c r="Q196" s="259"/>
      <c r="R196" s="259"/>
      <c r="S196" s="259"/>
      <c r="T196" s="26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61" t="s">
        <v>134</v>
      </c>
      <c r="AU196" s="261" t="s">
        <v>88</v>
      </c>
      <c r="AV196" s="13" t="s">
        <v>88</v>
      </c>
      <c r="AW196" s="13" t="s">
        <v>34</v>
      </c>
      <c r="AX196" s="13" t="s">
        <v>86</v>
      </c>
      <c r="AY196" s="261" t="s">
        <v>126</v>
      </c>
    </row>
    <row r="197" s="12" customFormat="1" ht="22.8" customHeight="1">
      <c r="A197" s="12"/>
      <c r="B197" s="220"/>
      <c r="C197" s="221"/>
      <c r="D197" s="222" t="s">
        <v>77</v>
      </c>
      <c r="E197" s="234" t="s">
        <v>151</v>
      </c>
      <c r="F197" s="234" t="s">
        <v>312</v>
      </c>
      <c r="G197" s="221"/>
      <c r="H197" s="221"/>
      <c r="I197" s="224"/>
      <c r="J197" s="235">
        <f>BK197</f>
        <v>0</v>
      </c>
      <c r="K197" s="221"/>
      <c r="L197" s="226"/>
      <c r="M197" s="227"/>
      <c r="N197" s="228"/>
      <c r="O197" s="228"/>
      <c r="P197" s="229">
        <f>SUM(P198:P234)</f>
        <v>0</v>
      </c>
      <c r="Q197" s="228"/>
      <c r="R197" s="229">
        <f>SUM(R198:R234)</f>
        <v>125.60404199999999</v>
      </c>
      <c r="S197" s="228"/>
      <c r="T197" s="230">
        <f>SUM(T198:T234)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31" t="s">
        <v>86</v>
      </c>
      <c r="AT197" s="232" t="s">
        <v>77</v>
      </c>
      <c r="AU197" s="232" t="s">
        <v>86</v>
      </c>
      <c r="AY197" s="231" t="s">
        <v>126</v>
      </c>
      <c r="BK197" s="233">
        <f>SUM(BK198:BK234)</f>
        <v>0</v>
      </c>
    </row>
    <row r="198" s="2" customFormat="1" ht="16.5" customHeight="1">
      <c r="A198" s="38"/>
      <c r="B198" s="39"/>
      <c r="C198" s="236" t="s">
        <v>313</v>
      </c>
      <c r="D198" s="236" t="s">
        <v>128</v>
      </c>
      <c r="E198" s="237" t="s">
        <v>314</v>
      </c>
      <c r="F198" s="238" t="s">
        <v>315</v>
      </c>
      <c r="G198" s="239" t="s">
        <v>142</v>
      </c>
      <c r="H198" s="240">
        <v>486.63600000000002</v>
      </c>
      <c r="I198" s="241"/>
      <c r="J198" s="242">
        <f>ROUND(I198*H198,2)</f>
        <v>0</v>
      </c>
      <c r="K198" s="243"/>
      <c r="L198" s="44"/>
      <c r="M198" s="244" t="s">
        <v>1</v>
      </c>
      <c r="N198" s="245" t="s">
        <v>43</v>
      </c>
      <c r="O198" s="91"/>
      <c r="P198" s="246">
        <f>O198*H198</f>
        <v>0</v>
      </c>
      <c r="Q198" s="246">
        <v>0</v>
      </c>
      <c r="R198" s="246">
        <f>Q198*H198</f>
        <v>0</v>
      </c>
      <c r="S198" s="246">
        <v>0</v>
      </c>
      <c r="T198" s="247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48" t="s">
        <v>132</v>
      </c>
      <c r="AT198" s="248" t="s">
        <v>128</v>
      </c>
      <c r="AU198" s="248" t="s">
        <v>88</v>
      </c>
      <c r="AY198" s="17" t="s">
        <v>126</v>
      </c>
      <c r="BE198" s="249">
        <f>IF(N198="základní",J198,0)</f>
        <v>0</v>
      </c>
      <c r="BF198" s="249">
        <f>IF(N198="snížená",J198,0)</f>
        <v>0</v>
      </c>
      <c r="BG198" s="249">
        <f>IF(N198="zákl. přenesená",J198,0)</f>
        <v>0</v>
      </c>
      <c r="BH198" s="249">
        <f>IF(N198="sníž. přenesená",J198,0)</f>
        <v>0</v>
      </c>
      <c r="BI198" s="249">
        <f>IF(N198="nulová",J198,0)</f>
        <v>0</v>
      </c>
      <c r="BJ198" s="17" t="s">
        <v>86</v>
      </c>
      <c r="BK198" s="249">
        <f>ROUND(I198*H198,2)</f>
        <v>0</v>
      </c>
      <c r="BL198" s="17" t="s">
        <v>132</v>
      </c>
      <c r="BM198" s="248" t="s">
        <v>316</v>
      </c>
    </row>
    <row r="199" s="2" customFormat="1">
      <c r="A199" s="38"/>
      <c r="B199" s="39"/>
      <c r="C199" s="40"/>
      <c r="D199" s="252" t="s">
        <v>240</v>
      </c>
      <c r="E199" s="40"/>
      <c r="F199" s="273" t="s">
        <v>317</v>
      </c>
      <c r="G199" s="40"/>
      <c r="H199" s="40"/>
      <c r="I199" s="144"/>
      <c r="J199" s="40"/>
      <c r="K199" s="40"/>
      <c r="L199" s="44"/>
      <c r="M199" s="274"/>
      <c r="N199" s="275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240</v>
      </c>
      <c r="AU199" s="17" t="s">
        <v>88</v>
      </c>
    </row>
    <row r="200" s="13" customFormat="1">
      <c r="A200" s="13"/>
      <c r="B200" s="250"/>
      <c r="C200" s="251"/>
      <c r="D200" s="252" t="s">
        <v>134</v>
      </c>
      <c r="E200" s="253" t="s">
        <v>1</v>
      </c>
      <c r="F200" s="254" t="s">
        <v>318</v>
      </c>
      <c r="G200" s="251"/>
      <c r="H200" s="255">
        <v>18.800000000000001</v>
      </c>
      <c r="I200" s="256"/>
      <c r="J200" s="251"/>
      <c r="K200" s="251"/>
      <c r="L200" s="257"/>
      <c r="M200" s="258"/>
      <c r="N200" s="259"/>
      <c r="O200" s="259"/>
      <c r="P200" s="259"/>
      <c r="Q200" s="259"/>
      <c r="R200" s="259"/>
      <c r="S200" s="259"/>
      <c r="T200" s="26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61" t="s">
        <v>134</v>
      </c>
      <c r="AU200" s="261" t="s">
        <v>88</v>
      </c>
      <c r="AV200" s="13" t="s">
        <v>88</v>
      </c>
      <c r="AW200" s="13" t="s">
        <v>34</v>
      </c>
      <c r="AX200" s="13" t="s">
        <v>78</v>
      </c>
      <c r="AY200" s="261" t="s">
        <v>126</v>
      </c>
    </row>
    <row r="201" s="13" customFormat="1">
      <c r="A201" s="13"/>
      <c r="B201" s="250"/>
      <c r="C201" s="251"/>
      <c r="D201" s="252" t="s">
        <v>134</v>
      </c>
      <c r="E201" s="253" t="s">
        <v>1</v>
      </c>
      <c r="F201" s="254" t="s">
        <v>319</v>
      </c>
      <c r="G201" s="251"/>
      <c r="H201" s="255">
        <v>357</v>
      </c>
      <c r="I201" s="256"/>
      <c r="J201" s="251"/>
      <c r="K201" s="251"/>
      <c r="L201" s="257"/>
      <c r="M201" s="258"/>
      <c r="N201" s="259"/>
      <c r="O201" s="259"/>
      <c r="P201" s="259"/>
      <c r="Q201" s="259"/>
      <c r="R201" s="259"/>
      <c r="S201" s="259"/>
      <c r="T201" s="26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1" t="s">
        <v>134</v>
      </c>
      <c r="AU201" s="261" t="s">
        <v>88</v>
      </c>
      <c r="AV201" s="13" t="s">
        <v>88</v>
      </c>
      <c r="AW201" s="13" t="s">
        <v>34</v>
      </c>
      <c r="AX201" s="13" t="s">
        <v>78</v>
      </c>
      <c r="AY201" s="261" t="s">
        <v>126</v>
      </c>
    </row>
    <row r="202" s="13" customFormat="1">
      <c r="A202" s="13"/>
      <c r="B202" s="250"/>
      <c r="C202" s="251"/>
      <c r="D202" s="252" t="s">
        <v>134</v>
      </c>
      <c r="E202" s="253" t="s">
        <v>1</v>
      </c>
      <c r="F202" s="254" t="s">
        <v>320</v>
      </c>
      <c r="G202" s="251"/>
      <c r="H202" s="255">
        <v>105.336</v>
      </c>
      <c r="I202" s="256"/>
      <c r="J202" s="251"/>
      <c r="K202" s="251"/>
      <c r="L202" s="257"/>
      <c r="M202" s="258"/>
      <c r="N202" s="259"/>
      <c r="O202" s="259"/>
      <c r="P202" s="259"/>
      <c r="Q202" s="259"/>
      <c r="R202" s="259"/>
      <c r="S202" s="259"/>
      <c r="T202" s="26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61" t="s">
        <v>134</v>
      </c>
      <c r="AU202" s="261" t="s">
        <v>88</v>
      </c>
      <c r="AV202" s="13" t="s">
        <v>88</v>
      </c>
      <c r="AW202" s="13" t="s">
        <v>34</v>
      </c>
      <c r="AX202" s="13" t="s">
        <v>78</v>
      </c>
      <c r="AY202" s="261" t="s">
        <v>126</v>
      </c>
    </row>
    <row r="203" s="13" customFormat="1">
      <c r="A203" s="13"/>
      <c r="B203" s="250"/>
      <c r="C203" s="251"/>
      <c r="D203" s="252" t="s">
        <v>134</v>
      </c>
      <c r="E203" s="253" t="s">
        <v>1</v>
      </c>
      <c r="F203" s="254" t="s">
        <v>321</v>
      </c>
      <c r="G203" s="251"/>
      <c r="H203" s="255">
        <v>5.5</v>
      </c>
      <c r="I203" s="256"/>
      <c r="J203" s="251"/>
      <c r="K203" s="251"/>
      <c r="L203" s="257"/>
      <c r="M203" s="258"/>
      <c r="N203" s="259"/>
      <c r="O203" s="259"/>
      <c r="P203" s="259"/>
      <c r="Q203" s="259"/>
      <c r="R203" s="259"/>
      <c r="S203" s="259"/>
      <c r="T203" s="26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1" t="s">
        <v>134</v>
      </c>
      <c r="AU203" s="261" t="s">
        <v>88</v>
      </c>
      <c r="AV203" s="13" t="s">
        <v>88</v>
      </c>
      <c r="AW203" s="13" t="s">
        <v>34</v>
      </c>
      <c r="AX203" s="13" t="s">
        <v>78</v>
      </c>
      <c r="AY203" s="261" t="s">
        <v>126</v>
      </c>
    </row>
    <row r="204" s="14" customFormat="1">
      <c r="A204" s="14"/>
      <c r="B204" s="262"/>
      <c r="C204" s="263"/>
      <c r="D204" s="252" t="s">
        <v>134</v>
      </c>
      <c r="E204" s="264" t="s">
        <v>1</v>
      </c>
      <c r="F204" s="265" t="s">
        <v>146</v>
      </c>
      <c r="G204" s="263"/>
      <c r="H204" s="266">
        <v>486.63600000000002</v>
      </c>
      <c r="I204" s="267"/>
      <c r="J204" s="263"/>
      <c r="K204" s="263"/>
      <c r="L204" s="268"/>
      <c r="M204" s="269"/>
      <c r="N204" s="270"/>
      <c r="O204" s="270"/>
      <c r="P204" s="270"/>
      <c r="Q204" s="270"/>
      <c r="R204" s="270"/>
      <c r="S204" s="270"/>
      <c r="T204" s="27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72" t="s">
        <v>134</v>
      </c>
      <c r="AU204" s="272" t="s">
        <v>88</v>
      </c>
      <c r="AV204" s="14" t="s">
        <v>132</v>
      </c>
      <c r="AW204" s="14" t="s">
        <v>34</v>
      </c>
      <c r="AX204" s="14" t="s">
        <v>86</v>
      </c>
      <c r="AY204" s="272" t="s">
        <v>126</v>
      </c>
    </row>
    <row r="205" s="2" customFormat="1" ht="16.5" customHeight="1">
      <c r="A205" s="38"/>
      <c r="B205" s="39"/>
      <c r="C205" s="236" t="s">
        <v>322</v>
      </c>
      <c r="D205" s="236" t="s">
        <v>128</v>
      </c>
      <c r="E205" s="237" t="s">
        <v>323</v>
      </c>
      <c r="F205" s="238" t="s">
        <v>324</v>
      </c>
      <c r="G205" s="239" t="s">
        <v>142</v>
      </c>
      <c r="H205" s="240">
        <v>967.77200000000005</v>
      </c>
      <c r="I205" s="241"/>
      <c r="J205" s="242">
        <f>ROUND(I205*H205,2)</f>
        <v>0</v>
      </c>
      <c r="K205" s="243"/>
      <c r="L205" s="44"/>
      <c r="M205" s="244" t="s">
        <v>1</v>
      </c>
      <c r="N205" s="245" t="s">
        <v>43</v>
      </c>
      <c r="O205" s="91"/>
      <c r="P205" s="246">
        <f>O205*H205</f>
        <v>0</v>
      </c>
      <c r="Q205" s="246">
        <v>0</v>
      </c>
      <c r="R205" s="246">
        <f>Q205*H205</f>
        <v>0</v>
      </c>
      <c r="S205" s="246">
        <v>0</v>
      </c>
      <c r="T205" s="247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8" t="s">
        <v>132</v>
      </c>
      <c r="AT205" s="248" t="s">
        <v>128</v>
      </c>
      <c r="AU205" s="248" t="s">
        <v>88</v>
      </c>
      <c r="AY205" s="17" t="s">
        <v>126</v>
      </c>
      <c r="BE205" s="249">
        <f>IF(N205="základní",J205,0)</f>
        <v>0</v>
      </c>
      <c r="BF205" s="249">
        <f>IF(N205="snížená",J205,0)</f>
        <v>0</v>
      </c>
      <c r="BG205" s="249">
        <f>IF(N205="zákl. přenesená",J205,0)</f>
        <v>0</v>
      </c>
      <c r="BH205" s="249">
        <f>IF(N205="sníž. přenesená",J205,0)</f>
        <v>0</v>
      </c>
      <c r="BI205" s="249">
        <f>IF(N205="nulová",J205,0)</f>
        <v>0</v>
      </c>
      <c r="BJ205" s="17" t="s">
        <v>86</v>
      </c>
      <c r="BK205" s="249">
        <f>ROUND(I205*H205,2)</f>
        <v>0</v>
      </c>
      <c r="BL205" s="17" t="s">
        <v>132</v>
      </c>
      <c r="BM205" s="248" t="s">
        <v>325</v>
      </c>
    </row>
    <row r="206" s="13" customFormat="1">
      <c r="A206" s="13"/>
      <c r="B206" s="250"/>
      <c r="C206" s="251"/>
      <c r="D206" s="252" t="s">
        <v>134</v>
      </c>
      <c r="E206" s="253" t="s">
        <v>1</v>
      </c>
      <c r="F206" s="254" t="s">
        <v>326</v>
      </c>
      <c r="G206" s="251"/>
      <c r="H206" s="255">
        <v>37.600000000000001</v>
      </c>
      <c r="I206" s="256"/>
      <c r="J206" s="251"/>
      <c r="K206" s="251"/>
      <c r="L206" s="257"/>
      <c r="M206" s="258"/>
      <c r="N206" s="259"/>
      <c r="O206" s="259"/>
      <c r="P206" s="259"/>
      <c r="Q206" s="259"/>
      <c r="R206" s="259"/>
      <c r="S206" s="259"/>
      <c r="T206" s="26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61" t="s">
        <v>134</v>
      </c>
      <c r="AU206" s="261" t="s">
        <v>88</v>
      </c>
      <c r="AV206" s="13" t="s">
        <v>88</v>
      </c>
      <c r="AW206" s="13" t="s">
        <v>34</v>
      </c>
      <c r="AX206" s="13" t="s">
        <v>78</v>
      </c>
      <c r="AY206" s="261" t="s">
        <v>126</v>
      </c>
    </row>
    <row r="207" s="13" customFormat="1">
      <c r="A207" s="13"/>
      <c r="B207" s="250"/>
      <c r="C207" s="251"/>
      <c r="D207" s="252" t="s">
        <v>134</v>
      </c>
      <c r="E207" s="253" t="s">
        <v>1</v>
      </c>
      <c r="F207" s="254" t="s">
        <v>327</v>
      </c>
      <c r="G207" s="251"/>
      <c r="H207" s="255">
        <v>714</v>
      </c>
      <c r="I207" s="256"/>
      <c r="J207" s="251"/>
      <c r="K207" s="251"/>
      <c r="L207" s="257"/>
      <c r="M207" s="258"/>
      <c r="N207" s="259"/>
      <c r="O207" s="259"/>
      <c r="P207" s="259"/>
      <c r="Q207" s="259"/>
      <c r="R207" s="259"/>
      <c r="S207" s="259"/>
      <c r="T207" s="260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1" t="s">
        <v>134</v>
      </c>
      <c r="AU207" s="261" t="s">
        <v>88</v>
      </c>
      <c r="AV207" s="13" t="s">
        <v>88</v>
      </c>
      <c r="AW207" s="13" t="s">
        <v>34</v>
      </c>
      <c r="AX207" s="13" t="s">
        <v>78</v>
      </c>
      <c r="AY207" s="261" t="s">
        <v>126</v>
      </c>
    </row>
    <row r="208" s="13" customFormat="1">
      <c r="A208" s="13"/>
      <c r="B208" s="250"/>
      <c r="C208" s="251"/>
      <c r="D208" s="252" t="s">
        <v>134</v>
      </c>
      <c r="E208" s="253" t="s">
        <v>1</v>
      </c>
      <c r="F208" s="254" t="s">
        <v>328</v>
      </c>
      <c r="G208" s="251"/>
      <c r="H208" s="255">
        <v>210.672</v>
      </c>
      <c r="I208" s="256"/>
      <c r="J208" s="251"/>
      <c r="K208" s="251"/>
      <c r="L208" s="257"/>
      <c r="M208" s="258"/>
      <c r="N208" s="259"/>
      <c r="O208" s="259"/>
      <c r="P208" s="259"/>
      <c r="Q208" s="259"/>
      <c r="R208" s="259"/>
      <c r="S208" s="259"/>
      <c r="T208" s="26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61" t="s">
        <v>134</v>
      </c>
      <c r="AU208" s="261" t="s">
        <v>88</v>
      </c>
      <c r="AV208" s="13" t="s">
        <v>88</v>
      </c>
      <c r="AW208" s="13" t="s">
        <v>34</v>
      </c>
      <c r="AX208" s="13" t="s">
        <v>78</v>
      </c>
      <c r="AY208" s="261" t="s">
        <v>126</v>
      </c>
    </row>
    <row r="209" s="13" customFormat="1">
      <c r="A209" s="13"/>
      <c r="B209" s="250"/>
      <c r="C209" s="251"/>
      <c r="D209" s="252" t="s">
        <v>134</v>
      </c>
      <c r="E209" s="253" t="s">
        <v>1</v>
      </c>
      <c r="F209" s="254" t="s">
        <v>329</v>
      </c>
      <c r="G209" s="251"/>
      <c r="H209" s="255">
        <v>5.5</v>
      </c>
      <c r="I209" s="256"/>
      <c r="J209" s="251"/>
      <c r="K209" s="251"/>
      <c r="L209" s="257"/>
      <c r="M209" s="258"/>
      <c r="N209" s="259"/>
      <c r="O209" s="259"/>
      <c r="P209" s="259"/>
      <c r="Q209" s="259"/>
      <c r="R209" s="259"/>
      <c r="S209" s="259"/>
      <c r="T209" s="260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1" t="s">
        <v>134</v>
      </c>
      <c r="AU209" s="261" t="s">
        <v>88</v>
      </c>
      <c r="AV209" s="13" t="s">
        <v>88</v>
      </c>
      <c r="AW209" s="13" t="s">
        <v>34</v>
      </c>
      <c r="AX209" s="13" t="s">
        <v>78</v>
      </c>
      <c r="AY209" s="261" t="s">
        <v>126</v>
      </c>
    </row>
    <row r="210" s="14" customFormat="1">
      <c r="A210" s="14"/>
      <c r="B210" s="262"/>
      <c r="C210" s="263"/>
      <c r="D210" s="252" t="s">
        <v>134</v>
      </c>
      <c r="E210" s="264" t="s">
        <v>1</v>
      </c>
      <c r="F210" s="265" t="s">
        <v>146</v>
      </c>
      <c r="G210" s="263"/>
      <c r="H210" s="266">
        <v>967.77200000000005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72" t="s">
        <v>134</v>
      </c>
      <c r="AU210" s="272" t="s">
        <v>88</v>
      </c>
      <c r="AV210" s="14" t="s">
        <v>132</v>
      </c>
      <c r="AW210" s="14" t="s">
        <v>34</v>
      </c>
      <c r="AX210" s="14" t="s">
        <v>86</v>
      </c>
      <c r="AY210" s="272" t="s">
        <v>126</v>
      </c>
    </row>
    <row r="211" s="2" customFormat="1" ht="24" customHeight="1">
      <c r="A211" s="38"/>
      <c r="B211" s="39"/>
      <c r="C211" s="236" t="s">
        <v>330</v>
      </c>
      <c r="D211" s="236" t="s">
        <v>128</v>
      </c>
      <c r="E211" s="237" t="s">
        <v>331</v>
      </c>
      <c r="F211" s="238" t="s">
        <v>332</v>
      </c>
      <c r="G211" s="239" t="s">
        <v>142</v>
      </c>
      <c r="H211" s="240">
        <v>5.5</v>
      </c>
      <c r="I211" s="241"/>
      <c r="J211" s="242">
        <f>ROUND(I211*H211,2)</f>
        <v>0</v>
      </c>
      <c r="K211" s="243"/>
      <c r="L211" s="44"/>
      <c r="M211" s="244" t="s">
        <v>1</v>
      </c>
      <c r="N211" s="245" t="s">
        <v>43</v>
      </c>
      <c r="O211" s="91"/>
      <c r="P211" s="246">
        <f>O211*H211</f>
        <v>0</v>
      </c>
      <c r="Q211" s="246">
        <v>0.084250000000000005</v>
      </c>
      <c r="R211" s="246">
        <f>Q211*H211</f>
        <v>0.46337500000000004</v>
      </c>
      <c r="S211" s="246">
        <v>0</v>
      </c>
      <c r="T211" s="24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8" t="s">
        <v>132</v>
      </c>
      <c r="AT211" s="248" t="s">
        <v>128</v>
      </c>
      <c r="AU211" s="248" t="s">
        <v>88</v>
      </c>
      <c r="AY211" s="17" t="s">
        <v>126</v>
      </c>
      <c r="BE211" s="249">
        <f>IF(N211="základní",J211,0)</f>
        <v>0</v>
      </c>
      <c r="BF211" s="249">
        <f>IF(N211="snížená",J211,0)</f>
        <v>0</v>
      </c>
      <c r="BG211" s="249">
        <f>IF(N211="zákl. přenesená",J211,0)</f>
        <v>0</v>
      </c>
      <c r="BH211" s="249">
        <f>IF(N211="sníž. přenesená",J211,0)</f>
        <v>0</v>
      </c>
      <c r="BI211" s="249">
        <f>IF(N211="nulová",J211,0)</f>
        <v>0</v>
      </c>
      <c r="BJ211" s="17" t="s">
        <v>86</v>
      </c>
      <c r="BK211" s="249">
        <f>ROUND(I211*H211,2)</f>
        <v>0</v>
      </c>
      <c r="BL211" s="17" t="s">
        <v>132</v>
      </c>
      <c r="BM211" s="248" t="s">
        <v>333</v>
      </c>
    </row>
    <row r="212" s="13" customFormat="1">
      <c r="A212" s="13"/>
      <c r="B212" s="250"/>
      <c r="C212" s="251"/>
      <c r="D212" s="252" t="s">
        <v>134</v>
      </c>
      <c r="E212" s="253" t="s">
        <v>1</v>
      </c>
      <c r="F212" s="254" t="s">
        <v>321</v>
      </c>
      <c r="G212" s="251"/>
      <c r="H212" s="255">
        <v>5.5</v>
      </c>
      <c r="I212" s="256"/>
      <c r="J212" s="251"/>
      <c r="K212" s="251"/>
      <c r="L212" s="257"/>
      <c r="M212" s="258"/>
      <c r="N212" s="259"/>
      <c r="O212" s="259"/>
      <c r="P212" s="259"/>
      <c r="Q212" s="259"/>
      <c r="R212" s="259"/>
      <c r="S212" s="259"/>
      <c r="T212" s="26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61" t="s">
        <v>134</v>
      </c>
      <c r="AU212" s="261" t="s">
        <v>88</v>
      </c>
      <c r="AV212" s="13" t="s">
        <v>88</v>
      </c>
      <c r="AW212" s="13" t="s">
        <v>34</v>
      </c>
      <c r="AX212" s="13" t="s">
        <v>86</v>
      </c>
      <c r="AY212" s="261" t="s">
        <v>126</v>
      </c>
    </row>
    <row r="213" s="2" customFormat="1" ht="16.5" customHeight="1">
      <c r="A213" s="38"/>
      <c r="B213" s="39"/>
      <c r="C213" s="276" t="s">
        <v>334</v>
      </c>
      <c r="D213" s="276" t="s">
        <v>266</v>
      </c>
      <c r="E213" s="277" t="s">
        <v>335</v>
      </c>
      <c r="F213" s="278" t="s">
        <v>336</v>
      </c>
      <c r="G213" s="279" t="s">
        <v>142</v>
      </c>
      <c r="H213" s="280">
        <v>5.665</v>
      </c>
      <c r="I213" s="281"/>
      <c r="J213" s="282">
        <f>ROUND(I213*H213,2)</f>
        <v>0</v>
      </c>
      <c r="K213" s="283"/>
      <c r="L213" s="284"/>
      <c r="M213" s="285" t="s">
        <v>1</v>
      </c>
      <c r="N213" s="286" t="s">
        <v>43</v>
      </c>
      <c r="O213" s="91"/>
      <c r="P213" s="246">
        <f>O213*H213</f>
        <v>0</v>
      </c>
      <c r="Q213" s="246">
        <v>0.13</v>
      </c>
      <c r="R213" s="246">
        <f>Q213*H213</f>
        <v>0.73645000000000005</v>
      </c>
      <c r="S213" s="246">
        <v>0</v>
      </c>
      <c r="T213" s="247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48" t="s">
        <v>167</v>
      </c>
      <c r="AT213" s="248" t="s">
        <v>266</v>
      </c>
      <c r="AU213" s="248" t="s">
        <v>88</v>
      </c>
      <c r="AY213" s="17" t="s">
        <v>126</v>
      </c>
      <c r="BE213" s="249">
        <f>IF(N213="základní",J213,0)</f>
        <v>0</v>
      </c>
      <c r="BF213" s="249">
        <f>IF(N213="snížená",J213,0)</f>
        <v>0</v>
      </c>
      <c r="BG213" s="249">
        <f>IF(N213="zákl. přenesená",J213,0)</f>
        <v>0</v>
      </c>
      <c r="BH213" s="249">
        <f>IF(N213="sníž. přenesená",J213,0)</f>
        <v>0</v>
      </c>
      <c r="BI213" s="249">
        <f>IF(N213="nulová",J213,0)</f>
        <v>0</v>
      </c>
      <c r="BJ213" s="17" t="s">
        <v>86</v>
      </c>
      <c r="BK213" s="249">
        <f>ROUND(I213*H213,2)</f>
        <v>0</v>
      </c>
      <c r="BL213" s="17" t="s">
        <v>132</v>
      </c>
      <c r="BM213" s="248" t="s">
        <v>337</v>
      </c>
    </row>
    <row r="214" s="13" customFormat="1">
      <c r="A214" s="13"/>
      <c r="B214" s="250"/>
      <c r="C214" s="251"/>
      <c r="D214" s="252" t="s">
        <v>134</v>
      </c>
      <c r="E214" s="253" t="s">
        <v>1</v>
      </c>
      <c r="F214" s="254" t="s">
        <v>338</v>
      </c>
      <c r="G214" s="251"/>
      <c r="H214" s="255">
        <v>5.665</v>
      </c>
      <c r="I214" s="256"/>
      <c r="J214" s="251"/>
      <c r="K214" s="251"/>
      <c r="L214" s="257"/>
      <c r="M214" s="258"/>
      <c r="N214" s="259"/>
      <c r="O214" s="259"/>
      <c r="P214" s="259"/>
      <c r="Q214" s="259"/>
      <c r="R214" s="259"/>
      <c r="S214" s="259"/>
      <c r="T214" s="26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61" t="s">
        <v>134</v>
      </c>
      <c r="AU214" s="261" t="s">
        <v>88</v>
      </c>
      <c r="AV214" s="13" t="s">
        <v>88</v>
      </c>
      <c r="AW214" s="13" t="s">
        <v>34</v>
      </c>
      <c r="AX214" s="13" t="s">
        <v>86</v>
      </c>
      <c r="AY214" s="261" t="s">
        <v>126</v>
      </c>
    </row>
    <row r="215" s="2" customFormat="1" ht="24" customHeight="1">
      <c r="A215" s="38"/>
      <c r="B215" s="39"/>
      <c r="C215" s="236" t="s">
        <v>339</v>
      </c>
      <c r="D215" s="236" t="s">
        <v>128</v>
      </c>
      <c r="E215" s="237" t="s">
        <v>340</v>
      </c>
      <c r="F215" s="238" t="s">
        <v>341</v>
      </c>
      <c r="G215" s="239" t="s">
        <v>142</v>
      </c>
      <c r="H215" s="240">
        <v>20.399999999999999</v>
      </c>
      <c r="I215" s="241"/>
      <c r="J215" s="242">
        <f>ROUND(I215*H215,2)</f>
        <v>0</v>
      </c>
      <c r="K215" s="243"/>
      <c r="L215" s="44"/>
      <c r="M215" s="244" t="s">
        <v>1</v>
      </c>
      <c r="N215" s="245" t="s">
        <v>43</v>
      </c>
      <c r="O215" s="91"/>
      <c r="P215" s="246">
        <f>O215*H215</f>
        <v>0</v>
      </c>
      <c r="Q215" s="246">
        <v>0.10362</v>
      </c>
      <c r="R215" s="246">
        <f>Q215*H215</f>
        <v>2.1138479999999999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132</v>
      </c>
      <c r="AT215" s="248" t="s">
        <v>128</v>
      </c>
      <c r="AU215" s="248" t="s">
        <v>88</v>
      </c>
      <c r="AY215" s="17" t="s">
        <v>126</v>
      </c>
      <c r="BE215" s="249">
        <f>IF(N215="základní",J215,0)</f>
        <v>0</v>
      </c>
      <c r="BF215" s="249">
        <f>IF(N215="snížená",J215,0)</f>
        <v>0</v>
      </c>
      <c r="BG215" s="249">
        <f>IF(N215="zákl. přenesená",J215,0)</f>
        <v>0</v>
      </c>
      <c r="BH215" s="249">
        <f>IF(N215="sníž. přenesená",J215,0)</f>
        <v>0</v>
      </c>
      <c r="BI215" s="249">
        <f>IF(N215="nulová",J215,0)</f>
        <v>0</v>
      </c>
      <c r="BJ215" s="17" t="s">
        <v>86</v>
      </c>
      <c r="BK215" s="249">
        <f>ROUND(I215*H215,2)</f>
        <v>0</v>
      </c>
      <c r="BL215" s="17" t="s">
        <v>132</v>
      </c>
      <c r="BM215" s="248" t="s">
        <v>342</v>
      </c>
    </row>
    <row r="216" s="13" customFormat="1">
      <c r="A216" s="13"/>
      <c r="B216" s="250"/>
      <c r="C216" s="251"/>
      <c r="D216" s="252" t="s">
        <v>134</v>
      </c>
      <c r="E216" s="253" t="s">
        <v>1</v>
      </c>
      <c r="F216" s="254" t="s">
        <v>343</v>
      </c>
      <c r="G216" s="251"/>
      <c r="H216" s="255">
        <v>14</v>
      </c>
      <c r="I216" s="256"/>
      <c r="J216" s="251"/>
      <c r="K216" s="251"/>
      <c r="L216" s="257"/>
      <c r="M216" s="258"/>
      <c r="N216" s="259"/>
      <c r="O216" s="259"/>
      <c r="P216" s="259"/>
      <c r="Q216" s="259"/>
      <c r="R216" s="259"/>
      <c r="S216" s="259"/>
      <c r="T216" s="26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61" t="s">
        <v>134</v>
      </c>
      <c r="AU216" s="261" t="s">
        <v>88</v>
      </c>
      <c r="AV216" s="13" t="s">
        <v>88</v>
      </c>
      <c r="AW216" s="13" t="s">
        <v>34</v>
      </c>
      <c r="AX216" s="13" t="s">
        <v>78</v>
      </c>
      <c r="AY216" s="261" t="s">
        <v>126</v>
      </c>
    </row>
    <row r="217" s="13" customFormat="1">
      <c r="A217" s="13"/>
      <c r="B217" s="250"/>
      <c r="C217" s="251"/>
      <c r="D217" s="252" t="s">
        <v>134</v>
      </c>
      <c r="E217" s="253" t="s">
        <v>1</v>
      </c>
      <c r="F217" s="254" t="s">
        <v>344</v>
      </c>
      <c r="G217" s="251"/>
      <c r="H217" s="255">
        <v>6.4000000000000004</v>
      </c>
      <c r="I217" s="256"/>
      <c r="J217" s="251"/>
      <c r="K217" s="251"/>
      <c r="L217" s="257"/>
      <c r="M217" s="258"/>
      <c r="N217" s="259"/>
      <c r="O217" s="259"/>
      <c r="P217" s="259"/>
      <c r="Q217" s="259"/>
      <c r="R217" s="259"/>
      <c r="S217" s="259"/>
      <c r="T217" s="260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1" t="s">
        <v>134</v>
      </c>
      <c r="AU217" s="261" t="s">
        <v>88</v>
      </c>
      <c r="AV217" s="13" t="s">
        <v>88</v>
      </c>
      <c r="AW217" s="13" t="s">
        <v>34</v>
      </c>
      <c r="AX217" s="13" t="s">
        <v>78</v>
      </c>
      <c r="AY217" s="261" t="s">
        <v>126</v>
      </c>
    </row>
    <row r="218" s="14" customFormat="1">
      <c r="A218" s="14"/>
      <c r="B218" s="262"/>
      <c r="C218" s="263"/>
      <c r="D218" s="252" t="s">
        <v>134</v>
      </c>
      <c r="E218" s="264" t="s">
        <v>1</v>
      </c>
      <c r="F218" s="265" t="s">
        <v>146</v>
      </c>
      <c r="G218" s="263"/>
      <c r="H218" s="266">
        <v>20.399999999999999</v>
      </c>
      <c r="I218" s="267"/>
      <c r="J218" s="263"/>
      <c r="K218" s="263"/>
      <c r="L218" s="268"/>
      <c r="M218" s="269"/>
      <c r="N218" s="270"/>
      <c r="O218" s="270"/>
      <c r="P218" s="270"/>
      <c r="Q218" s="270"/>
      <c r="R218" s="270"/>
      <c r="S218" s="270"/>
      <c r="T218" s="27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72" t="s">
        <v>134</v>
      </c>
      <c r="AU218" s="272" t="s">
        <v>88</v>
      </c>
      <c r="AV218" s="14" t="s">
        <v>132</v>
      </c>
      <c r="AW218" s="14" t="s">
        <v>34</v>
      </c>
      <c r="AX218" s="14" t="s">
        <v>86</v>
      </c>
      <c r="AY218" s="272" t="s">
        <v>126</v>
      </c>
    </row>
    <row r="219" s="2" customFormat="1" ht="24" customHeight="1">
      <c r="A219" s="38"/>
      <c r="B219" s="39"/>
      <c r="C219" s="276" t="s">
        <v>345</v>
      </c>
      <c r="D219" s="276" t="s">
        <v>266</v>
      </c>
      <c r="E219" s="277" t="s">
        <v>346</v>
      </c>
      <c r="F219" s="278" t="s">
        <v>347</v>
      </c>
      <c r="G219" s="279" t="s">
        <v>142</v>
      </c>
      <c r="H219" s="280">
        <v>6.5919999999999996</v>
      </c>
      <c r="I219" s="281"/>
      <c r="J219" s="282">
        <f>ROUND(I219*H219,2)</f>
        <v>0</v>
      </c>
      <c r="K219" s="283"/>
      <c r="L219" s="284"/>
      <c r="M219" s="285" t="s">
        <v>1</v>
      </c>
      <c r="N219" s="286" t="s">
        <v>43</v>
      </c>
      <c r="O219" s="91"/>
      <c r="P219" s="246">
        <f>O219*H219</f>
        <v>0</v>
      </c>
      <c r="Q219" s="246">
        <v>0.17599999999999999</v>
      </c>
      <c r="R219" s="246">
        <f>Q219*H219</f>
        <v>1.1601919999999999</v>
      </c>
      <c r="S219" s="246">
        <v>0</v>
      </c>
      <c r="T219" s="247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48" t="s">
        <v>167</v>
      </c>
      <c r="AT219" s="248" t="s">
        <v>266</v>
      </c>
      <c r="AU219" s="248" t="s">
        <v>88</v>
      </c>
      <c r="AY219" s="17" t="s">
        <v>126</v>
      </c>
      <c r="BE219" s="249">
        <f>IF(N219="základní",J219,0)</f>
        <v>0</v>
      </c>
      <c r="BF219" s="249">
        <f>IF(N219="snížená",J219,0)</f>
        <v>0</v>
      </c>
      <c r="BG219" s="249">
        <f>IF(N219="zákl. přenesená",J219,0)</f>
        <v>0</v>
      </c>
      <c r="BH219" s="249">
        <f>IF(N219="sníž. přenesená",J219,0)</f>
        <v>0</v>
      </c>
      <c r="BI219" s="249">
        <f>IF(N219="nulová",J219,0)</f>
        <v>0</v>
      </c>
      <c r="BJ219" s="17" t="s">
        <v>86</v>
      </c>
      <c r="BK219" s="249">
        <f>ROUND(I219*H219,2)</f>
        <v>0</v>
      </c>
      <c r="BL219" s="17" t="s">
        <v>132</v>
      </c>
      <c r="BM219" s="248" t="s">
        <v>348</v>
      </c>
    </row>
    <row r="220" s="13" customFormat="1">
      <c r="A220" s="13"/>
      <c r="B220" s="250"/>
      <c r="C220" s="251"/>
      <c r="D220" s="252" t="s">
        <v>134</v>
      </c>
      <c r="E220" s="253" t="s">
        <v>1</v>
      </c>
      <c r="F220" s="254" t="s">
        <v>349</v>
      </c>
      <c r="G220" s="251"/>
      <c r="H220" s="255">
        <v>6.4000000000000004</v>
      </c>
      <c r="I220" s="256"/>
      <c r="J220" s="251"/>
      <c r="K220" s="251"/>
      <c r="L220" s="257"/>
      <c r="M220" s="258"/>
      <c r="N220" s="259"/>
      <c r="O220" s="259"/>
      <c r="P220" s="259"/>
      <c r="Q220" s="259"/>
      <c r="R220" s="259"/>
      <c r="S220" s="259"/>
      <c r="T220" s="26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1" t="s">
        <v>134</v>
      </c>
      <c r="AU220" s="261" t="s">
        <v>88</v>
      </c>
      <c r="AV220" s="13" t="s">
        <v>88</v>
      </c>
      <c r="AW220" s="13" t="s">
        <v>34</v>
      </c>
      <c r="AX220" s="13" t="s">
        <v>86</v>
      </c>
      <c r="AY220" s="261" t="s">
        <v>126</v>
      </c>
    </row>
    <row r="221" s="13" customFormat="1">
      <c r="A221" s="13"/>
      <c r="B221" s="250"/>
      <c r="C221" s="251"/>
      <c r="D221" s="252" t="s">
        <v>134</v>
      </c>
      <c r="E221" s="251"/>
      <c r="F221" s="254" t="s">
        <v>350</v>
      </c>
      <c r="G221" s="251"/>
      <c r="H221" s="255">
        <v>6.5919999999999996</v>
      </c>
      <c r="I221" s="256"/>
      <c r="J221" s="251"/>
      <c r="K221" s="251"/>
      <c r="L221" s="257"/>
      <c r="M221" s="258"/>
      <c r="N221" s="259"/>
      <c r="O221" s="259"/>
      <c r="P221" s="259"/>
      <c r="Q221" s="259"/>
      <c r="R221" s="259"/>
      <c r="S221" s="259"/>
      <c r="T221" s="26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61" t="s">
        <v>134</v>
      </c>
      <c r="AU221" s="261" t="s">
        <v>88</v>
      </c>
      <c r="AV221" s="13" t="s">
        <v>88</v>
      </c>
      <c r="AW221" s="13" t="s">
        <v>4</v>
      </c>
      <c r="AX221" s="13" t="s">
        <v>86</v>
      </c>
      <c r="AY221" s="261" t="s">
        <v>126</v>
      </c>
    </row>
    <row r="222" s="2" customFormat="1" ht="16.5" customHeight="1">
      <c r="A222" s="38"/>
      <c r="B222" s="39"/>
      <c r="C222" s="276" t="s">
        <v>351</v>
      </c>
      <c r="D222" s="276" t="s">
        <v>266</v>
      </c>
      <c r="E222" s="277" t="s">
        <v>352</v>
      </c>
      <c r="F222" s="278" t="s">
        <v>353</v>
      </c>
      <c r="G222" s="279" t="s">
        <v>142</v>
      </c>
      <c r="H222" s="280">
        <v>14.42</v>
      </c>
      <c r="I222" s="281"/>
      <c r="J222" s="282">
        <f>ROUND(I222*H222,2)</f>
        <v>0</v>
      </c>
      <c r="K222" s="283"/>
      <c r="L222" s="284"/>
      <c r="M222" s="285" t="s">
        <v>1</v>
      </c>
      <c r="N222" s="286" t="s">
        <v>43</v>
      </c>
      <c r="O222" s="91"/>
      <c r="P222" s="246">
        <f>O222*H222</f>
        <v>0</v>
      </c>
      <c r="Q222" s="246">
        <v>0.152</v>
      </c>
      <c r="R222" s="246">
        <f>Q222*H222</f>
        <v>2.19184</v>
      </c>
      <c r="S222" s="246">
        <v>0</v>
      </c>
      <c r="T222" s="247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48" t="s">
        <v>167</v>
      </c>
      <c r="AT222" s="248" t="s">
        <v>266</v>
      </c>
      <c r="AU222" s="248" t="s">
        <v>88</v>
      </c>
      <c r="AY222" s="17" t="s">
        <v>126</v>
      </c>
      <c r="BE222" s="249">
        <f>IF(N222="základní",J222,0)</f>
        <v>0</v>
      </c>
      <c r="BF222" s="249">
        <f>IF(N222="snížená",J222,0)</f>
        <v>0</v>
      </c>
      <c r="BG222" s="249">
        <f>IF(N222="zákl. přenesená",J222,0)</f>
        <v>0</v>
      </c>
      <c r="BH222" s="249">
        <f>IF(N222="sníž. přenesená",J222,0)</f>
        <v>0</v>
      </c>
      <c r="BI222" s="249">
        <f>IF(N222="nulová",J222,0)</f>
        <v>0</v>
      </c>
      <c r="BJ222" s="17" t="s">
        <v>86</v>
      </c>
      <c r="BK222" s="249">
        <f>ROUND(I222*H222,2)</f>
        <v>0</v>
      </c>
      <c r="BL222" s="17" t="s">
        <v>132</v>
      </c>
      <c r="BM222" s="248" t="s">
        <v>354</v>
      </c>
    </row>
    <row r="223" s="13" customFormat="1">
      <c r="A223" s="13"/>
      <c r="B223" s="250"/>
      <c r="C223" s="251"/>
      <c r="D223" s="252" t="s">
        <v>134</v>
      </c>
      <c r="E223" s="253" t="s">
        <v>1</v>
      </c>
      <c r="F223" s="254" t="s">
        <v>355</v>
      </c>
      <c r="G223" s="251"/>
      <c r="H223" s="255">
        <v>14</v>
      </c>
      <c r="I223" s="256"/>
      <c r="J223" s="251"/>
      <c r="K223" s="251"/>
      <c r="L223" s="257"/>
      <c r="M223" s="258"/>
      <c r="N223" s="259"/>
      <c r="O223" s="259"/>
      <c r="P223" s="259"/>
      <c r="Q223" s="259"/>
      <c r="R223" s="259"/>
      <c r="S223" s="259"/>
      <c r="T223" s="26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1" t="s">
        <v>134</v>
      </c>
      <c r="AU223" s="261" t="s">
        <v>88</v>
      </c>
      <c r="AV223" s="13" t="s">
        <v>88</v>
      </c>
      <c r="AW223" s="13" t="s">
        <v>34</v>
      </c>
      <c r="AX223" s="13" t="s">
        <v>86</v>
      </c>
      <c r="AY223" s="261" t="s">
        <v>126</v>
      </c>
    </row>
    <row r="224" s="13" customFormat="1">
      <c r="A224" s="13"/>
      <c r="B224" s="250"/>
      <c r="C224" s="251"/>
      <c r="D224" s="252" t="s">
        <v>134</v>
      </c>
      <c r="E224" s="251"/>
      <c r="F224" s="254" t="s">
        <v>356</v>
      </c>
      <c r="G224" s="251"/>
      <c r="H224" s="255">
        <v>14.42</v>
      </c>
      <c r="I224" s="256"/>
      <c r="J224" s="251"/>
      <c r="K224" s="251"/>
      <c r="L224" s="257"/>
      <c r="M224" s="258"/>
      <c r="N224" s="259"/>
      <c r="O224" s="259"/>
      <c r="P224" s="259"/>
      <c r="Q224" s="259"/>
      <c r="R224" s="259"/>
      <c r="S224" s="259"/>
      <c r="T224" s="26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1" t="s">
        <v>134</v>
      </c>
      <c r="AU224" s="261" t="s">
        <v>88</v>
      </c>
      <c r="AV224" s="13" t="s">
        <v>88</v>
      </c>
      <c r="AW224" s="13" t="s">
        <v>4</v>
      </c>
      <c r="AX224" s="13" t="s">
        <v>86</v>
      </c>
      <c r="AY224" s="261" t="s">
        <v>126</v>
      </c>
    </row>
    <row r="225" s="2" customFormat="1" ht="24" customHeight="1">
      <c r="A225" s="38"/>
      <c r="B225" s="39"/>
      <c r="C225" s="236" t="s">
        <v>357</v>
      </c>
      <c r="D225" s="236" t="s">
        <v>128</v>
      </c>
      <c r="E225" s="237" t="s">
        <v>358</v>
      </c>
      <c r="F225" s="238" t="s">
        <v>359</v>
      </c>
      <c r="G225" s="239" t="s">
        <v>142</v>
      </c>
      <c r="H225" s="240">
        <v>340</v>
      </c>
      <c r="I225" s="241"/>
      <c r="J225" s="242">
        <f>ROUND(I225*H225,2)</f>
        <v>0</v>
      </c>
      <c r="K225" s="243"/>
      <c r="L225" s="44"/>
      <c r="M225" s="244" t="s">
        <v>1</v>
      </c>
      <c r="N225" s="245" t="s">
        <v>43</v>
      </c>
      <c r="O225" s="91"/>
      <c r="P225" s="246">
        <f>O225*H225</f>
        <v>0</v>
      </c>
      <c r="Q225" s="246">
        <v>0.10362</v>
      </c>
      <c r="R225" s="246">
        <f>Q225*H225</f>
        <v>35.230800000000002</v>
      </c>
      <c r="S225" s="246">
        <v>0</v>
      </c>
      <c r="T225" s="247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48" t="s">
        <v>132</v>
      </c>
      <c r="AT225" s="248" t="s">
        <v>128</v>
      </c>
      <c r="AU225" s="248" t="s">
        <v>88</v>
      </c>
      <c r="AY225" s="17" t="s">
        <v>126</v>
      </c>
      <c r="BE225" s="249">
        <f>IF(N225="základní",J225,0)</f>
        <v>0</v>
      </c>
      <c r="BF225" s="249">
        <f>IF(N225="snížená",J225,0)</f>
        <v>0</v>
      </c>
      <c r="BG225" s="249">
        <f>IF(N225="zákl. přenesená",J225,0)</f>
        <v>0</v>
      </c>
      <c r="BH225" s="249">
        <f>IF(N225="sníž. přenesená",J225,0)</f>
        <v>0</v>
      </c>
      <c r="BI225" s="249">
        <f>IF(N225="nulová",J225,0)</f>
        <v>0</v>
      </c>
      <c r="BJ225" s="17" t="s">
        <v>86</v>
      </c>
      <c r="BK225" s="249">
        <f>ROUND(I225*H225,2)</f>
        <v>0</v>
      </c>
      <c r="BL225" s="17" t="s">
        <v>132</v>
      </c>
      <c r="BM225" s="248" t="s">
        <v>360</v>
      </c>
    </row>
    <row r="226" s="13" customFormat="1">
      <c r="A226" s="13"/>
      <c r="B226" s="250"/>
      <c r="C226" s="251"/>
      <c r="D226" s="252" t="s">
        <v>134</v>
      </c>
      <c r="E226" s="253" t="s">
        <v>1</v>
      </c>
      <c r="F226" s="254" t="s">
        <v>361</v>
      </c>
      <c r="G226" s="251"/>
      <c r="H226" s="255">
        <v>340</v>
      </c>
      <c r="I226" s="256"/>
      <c r="J226" s="251"/>
      <c r="K226" s="251"/>
      <c r="L226" s="257"/>
      <c r="M226" s="258"/>
      <c r="N226" s="259"/>
      <c r="O226" s="259"/>
      <c r="P226" s="259"/>
      <c r="Q226" s="259"/>
      <c r="R226" s="259"/>
      <c r="S226" s="259"/>
      <c r="T226" s="26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61" t="s">
        <v>134</v>
      </c>
      <c r="AU226" s="261" t="s">
        <v>88</v>
      </c>
      <c r="AV226" s="13" t="s">
        <v>88</v>
      </c>
      <c r="AW226" s="13" t="s">
        <v>34</v>
      </c>
      <c r="AX226" s="13" t="s">
        <v>86</v>
      </c>
      <c r="AY226" s="261" t="s">
        <v>126</v>
      </c>
    </row>
    <row r="227" s="15" customFormat="1">
      <c r="A227" s="15"/>
      <c r="B227" s="287"/>
      <c r="C227" s="288"/>
      <c r="D227" s="252" t="s">
        <v>134</v>
      </c>
      <c r="E227" s="289" t="s">
        <v>1</v>
      </c>
      <c r="F227" s="290" t="s">
        <v>362</v>
      </c>
      <c r="G227" s="288"/>
      <c r="H227" s="289" t="s">
        <v>1</v>
      </c>
      <c r="I227" s="291"/>
      <c r="J227" s="288"/>
      <c r="K227" s="288"/>
      <c r="L227" s="292"/>
      <c r="M227" s="293"/>
      <c r="N227" s="294"/>
      <c r="O227" s="294"/>
      <c r="P227" s="294"/>
      <c r="Q227" s="294"/>
      <c r="R227" s="294"/>
      <c r="S227" s="294"/>
      <c r="T227" s="29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96" t="s">
        <v>134</v>
      </c>
      <c r="AU227" s="296" t="s">
        <v>88</v>
      </c>
      <c r="AV227" s="15" t="s">
        <v>86</v>
      </c>
      <c r="AW227" s="15" t="s">
        <v>34</v>
      </c>
      <c r="AX227" s="15" t="s">
        <v>78</v>
      </c>
      <c r="AY227" s="296" t="s">
        <v>126</v>
      </c>
    </row>
    <row r="228" s="2" customFormat="1" ht="16.5" customHeight="1">
      <c r="A228" s="38"/>
      <c r="B228" s="39"/>
      <c r="C228" s="276" t="s">
        <v>363</v>
      </c>
      <c r="D228" s="276" t="s">
        <v>266</v>
      </c>
      <c r="E228" s="277" t="s">
        <v>364</v>
      </c>
      <c r="F228" s="278" t="s">
        <v>365</v>
      </c>
      <c r="G228" s="279" t="s">
        <v>142</v>
      </c>
      <c r="H228" s="280">
        <v>353.702</v>
      </c>
      <c r="I228" s="281"/>
      <c r="J228" s="282">
        <f>ROUND(I228*H228,2)</f>
        <v>0</v>
      </c>
      <c r="K228" s="283"/>
      <c r="L228" s="284"/>
      <c r="M228" s="285" t="s">
        <v>1</v>
      </c>
      <c r="N228" s="286" t="s">
        <v>43</v>
      </c>
      <c r="O228" s="91"/>
      <c r="P228" s="246">
        <f>O228*H228</f>
        <v>0</v>
      </c>
      <c r="Q228" s="246">
        <v>0.17599999999999999</v>
      </c>
      <c r="R228" s="246">
        <f>Q228*H228</f>
        <v>62.251551999999997</v>
      </c>
      <c r="S228" s="246">
        <v>0</v>
      </c>
      <c r="T228" s="247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48" t="s">
        <v>167</v>
      </c>
      <c r="AT228" s="248" t="s">
        <v>266</v>
      </c>
      <c r="AU228" s="248" t="s">
        <v>88</v>
      </c>
      <c r="AY228" s="17" t="s">
        <v>126</v>
      </c>
      <c r="BE228" s="249">
        <f>IF(N228="základní",J228,0)</f>
        <v>0</v>
      </c>
      <c r="BF228" s="249">
        <f>IF(N228="snížená",J228,0)</f>
        <v>0</v>
      </c>
      <c r="BG228" s="249">
        <f>IF(N228="zákl. přenesená",J228,0)</f>
        <v>0</v>
      </c>
      <c r="BH228" s="249">
        <f>IF(N228="sníž. přenesená",J228,0)</f>
        <v>0</v>
      </c>
      <c r="BI228" s="249">
        <f>IF(N228="nulová",J228,0)</f>
        <v>0</v>
      </c>
      <c r="BJ228" s="17" t="s">
        <v>86</v>
      </c>
      <c r="BK228" s="249">
        <f>ROUND(I228*H228,2)</f>
        <v>0</v>
      </c>
      <c r="BL228" s="17" t="s">
        <v>132</v>
      </c>
      <c r="BM228" s="248" t="s">
        <v>366</v>
      </c>
    </row>
    <row r="229" s="13" customFormat="1">
      <c r="A229" s="13"/>
      <c r="B229" s="250"/>
      <c r="C229" s="251"/>
      <c r="D229" s="252" t="s">
        <v>134</v>
      </c>
      <c r="E229" s="253" t="s">
        <v>1</v>
      </c>
      <c r="F229" s="254" t="s">
        <v>367</v>
      </c>
      <c r="G229" s="251"/>
      <c r="H229" s="255">
        <v>350.19999999999999</v>
      </c>
      <c r="I229" s="256"/>
      <c r="J229" s="251"/>
      <c r="K229" s="251"/>
      <c r="L229" s="257"/>
      <c r="M229" s="258"/>
      <c r="N229" s="259"/>
      <c r="O229" s="259"/>
      <c r="P229" s="259"/>
      <c r="Q229" s="259"/>
      <c r="R229" s="259"/>
      <c r="S229" s="259"/>
      <c r="T229" s="26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1" t="s">
        <v>134</v>
      </c>
      <c r="AU229" s="261" t="s">
        <v>88</v>
      </c>
      <c r="AV229" s="13" t="s">
        <v>88</v>
      </c>
      <c r="AW229" s="13" t="s">
        <v>34</v>
      </c>
      <c r="AX229" s="13" t="s">
        <v>86</v>
      </c>
      <c r="AY229" s="261" t="s">
        <v>126</v>
      </c>
    </row>
    <row r="230" s="13" customFormat="1">
      <c r="A230" s="13"/>
      <c r="B230" s="250"/>
      <c r="C230" s="251"/>
      <c r="D230" s="252" t="s">
        <v>134</v>
      </c>
      <c r="E230" s="251"/>
      <c r="F230" s="254" t="s">
        <v>368</v>
      </c>
      <c r="G230" s="251"/>
      <c r="H230" s="255">
        <v>353.702</v>
      </c>
      <c r="I230" s="256"/>
      <c r="J230" s="251"/>
      <c r="K230" s="251"/>
      <c r="L230" s="257"/>
      <c r="M230" s="258"/>
      <c r="N230" s="259"/>
      <c r="O230" s="259"/>
      <c r="P230" s="259"/>
      <c r="Q230" s="259"/>
      <c r="R230" s="259"/>
      <c r="S230" s="259"/>
      <c r="T230" s="26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61" t="s">
        <v>134</v>
      </c>
      <c r="AU230" s="261" t="s">
        <v>88</v>
      </c>
      <c r="AV230" s="13" t="s">
        <v>88</v>
      </c>
      <c r="AW230" s="13" t="s">
        <v>4</v>
      </c>
      <c r="AX230" s="13" t="s">
        <v>86</v>
      </c>
      <c r="AY230" s="261" t="s">
        <v>126</v>
      </c>
    </row>
    <row r="231" s="2" customFormat="1" ht="24" customHeight="1">
      <c r="A231" s="38"/>
      <c r="B231" s="39"/>
      <c r="C231" s="236" t="s">
        <v>369</v>
      </c>
      <c r="D231" s="236" t="s">
        <v>128</v>
      </c>
      <c r="E231" s="237" t="s">
        <v>370</v>
      </c>
      <c r="F231" s="238" t="s">
        <v>371</v>
      </c>
      <c r="G231" s="239" t="s">
        <v>142</v>
      </c>
      <c r="H231" s="240">
        <v>100.31999999999999</v>
      </c>
      <c r="I231" s="241"/>
      <c r="J231" s="242">
        <f>ROUND(I231*H231,2)</f>
        <v>0</v>
      </c>
      <c r="K231" s="243"/>
      <c r="L231" s="44"/>
      <c r="M231" s="244" t="s">
        <v>1</v>
      </c>
      <c r="N231" s="245" t="s">
        <v>43</v>
      </c>
      <c r="O231" s="91"/>
      <c r="P231" s="246">
        <f>O231*H231</f>
        <v>0</v>
      </c>
      <c r="Q231" s="246">
        <v>0.098000000000000004</v>
      </c>
      <c r="R231" s="246">
        <f>Q231*H231</f>
        <v>9.8313600000000001</v>
      </c>
      <c r="S231" s="246">
        <v>0</v>
      </c>
      <c r="T231" s="247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48" t="s">
        <v>132</v>
      </c>
      <c r="AT231" s="248" t="s">
        <v>128</v>
      </c>
      <c r="AU231" s="248" t="s">
        <v>88</v>
      </c>
      <c r="AY231" s="17" t="s">
        <v>126</v>
      </c>
      <c r="BE231" s="249">
        <f>IF(N231="základní",J231,0)</f>
        <v>0</v>
      </c>
      <c r="BF231" s="249">
        <f>IF(N231="snížená",J231,0)</f>
        <v>0</v>
      </c>
      <c r="BG231" s="249">
        <f>IF(N231="zákl. přenesená",J231,0)</f>
        <v>0</v>
      </c>
      <c r="BH231" s="249">
        <f>IF(N231="sníž. přenesená",J231,0)</f>
        <v>0</v>
      </c>
      <c r="BI231" s="249">
        <f>IF(N231="nulová",J231,0)</f>
        <v>0</v>
      </c>
      <c r="BJ231" s="17" t="s">
        <v>86</v>
      </c>
      <c r="BK231" s="249">
        <f>ROUND(I231*H231,2)</f>
        <v>0</v>
      </c>
      <c r="BL231" s="17" t="s">
        <v>132</v>
      </c>
      <c r="BM231" s="248" t="s">
        <v>372</v>
      </c>
    </row>
    <row r="232" s="13" customFormat="1">
      <c r="A232" s="13"/>
      <c r="B232" s="250"/>
      <c r="C232" s="251"/>
      <c r="D232" s="252" t="s">
        <v>134</v>
      </c>
      <c r="E232" s="253" t="s">
        <v>1</v>
      </c>
      <c r="F232" s="254" t="s">
        <v>373</v>
      </c>
      <c r="G232" s="251"/>
      <c r="H232" s="255">
        <v>100.31999999999999</v>
      </c>
      <c r="I232" s="256"/>
      <c r="J232" s="251"/>
      <c r="K232" s="251"/>
      <c r="L232" s="257"/>
      <c r="M232" s="258"/>
      <c r="N232" s="259"/>
      <c r="O232" s="259"/>
      <c r="P232" s="259"/>
      <c r="Q232" s="259"/>
      <c r="R232" s="259"/>
      <c r="S232" s="259"/>
      <c r="T232" s="26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61" t="s">
        <v>134</v>
      </c>
      <c r="AU232" s="261" t="s">
        <v>88</v>
      </c>
      <c r="AV232" s="13" t="s">
        <v>88</v>
      </c>
      <c r="AW232" s="13" t="s">
        <v>34</v>
      </c>
      <c r="AX232" s="13" t="s">
        <v>86</v>
      </c>
      <c r="AY232" s="261" t="s">
        <v>126</v>
      </c>
    </row>
    <row r="233" s="2" customFormat="1" ht="16.5" customHeight="1">
      <c r="A233" s="38"/>
      <c r="B233" s="39"/>
      <c r="C233" s="276" t="s">
        <v>374</v>
      </c>
      <c r="D233" s="276" t="s">
        <v>266</v>
      </c>
      <c r="E233" s="277" t="s">
        <v>375</v>
      </c>
      <c r="F233" s="278" t="s">
        <v>376</v>
      </c>
      <c r="G233" s="279" t="s">
        <v>142</v>
      </c>
      <c r="H233" s="280">
        <v>103.33</v>
      </c>
      <c r="I233" s="281"/>
      <c r="J233" s="282">
        <f>ROUND(I233*H233,2)</f>
        <v>0</v>
      </c>
      <c r="K233" s="283"/>
      <c r="L233" s="284"/>
      <c r="M233" s="285" t="s">
        <v>1</v>
      </c>
      <c r="N233" s="286" t="s">
        <v>43</v>
      </c>
      <c r="O233" s="91"/>
      <c r="P233" s="246">
        <f>O233*H233</f>
        <v>0</v>
      </c>
      <c r="Q233" s="246">
        <v>0.1125</v>
      </c>
      <c r="R233" s="246">
        <f>Q233*H233</f>
        <v>11.624625</v>
      </c>
      <c r="S233" s="246">
        <v>0</v>
      </c>
      <c r="T233" s="247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48" t="s">
        <v>167</v>
      </c>
      <c r="AT233" s="248" t="s">
        <v>266</v>
      </c>
      <c r="AU233" s="248" t="s">
        <v>88</v>
      </c>
      <c r="AY233" s="17" t="s">
        <v>126</v>
      </c>
      <c r="BE233" s="249">
        <f>IF(N233="základní",J233,0)</f>
        <v>0</v>
      </c>
      <c r="BF233" s="249">
        <f>IF(N233="snížená",J233,0)</f>
        <v>0</v>
      </c>
      <c r="BG233" s="249">
        <f>IF(N233="zákl. přenesená",J233,0)</f>
        <v>0</v>
      </c>
      <c r="BH233" s="249">
        <f>IF(N233="sníž. přenesená",J233,0)</f>
        <v>0</v>
      </c>
      <c r="BI233" s="249">
        <f>IF(N233="nulová",J233,0)</f>
        <v>0</v>
      </c>
      <c r="BJ233" s="17" t="s">
        <v>86</v>
      </c>
      <c r="BK233" s="249">
        <f>ROUND(I233*H233,2)</f>
        <v>0</v>
      </c>
      <c r="BL233" s="17" t="s">
        <v>132</v>
      </c>
      <c r="BM233" s="248" t="s">
        <v>377</v>
      </c>
    </row>
    <row r="234" s="13" customFormat="1">
      <c r="A234" s="13"/>
      <c r="B234" s="250"/>
      <c r="C234" s="251"/>
      <c r="D234" s="252" t="s">
        <v>134</v>
      </c>
      <c r="E234" s="253" t="s">
        <v>1</v>
      </c>
      <c r="F234" s="254" t="s">
        <v>378</v>
      </c>
      <c r="G234" s="251"/>
      <c r="H234" s="255">
        <v>103.33</v>
      </c>
      <c r="I234" s="256"/>
      <c r="J234" s="251"/>
      <c r="K234" s="251"/>
      <c r="L234" s="257"/>
      <c r="M234" s="258"/>
      <c r="N234" s="259"/>
      <c r="O234" s="259"/>
      <c r="P234" s="259"/>
      <c r="Q234" s="259"/>
      <c r="R234" s="259"/>
      <c r="S234" s="259"/>
      <c r="T234" s="26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1" t="s">
        <v>134</v>
      </c>
      <c r="AU234" s="261" t="s">
        <v>88</v>
      </c>
      <c r="AV234" s="13" t="s">
        <v>88</v>
      </c>
      <c r="AW234" s="13" t="s">
        <v>34</v>
      </c>
      <c r="AX234" s="13" t="s">
        <v>86</v>
      </c>
      <c r="AY234" s="261" t="s">
        <v>126</v>
      </c>
    </row>
    <row r="235" s="12" customFormat="1" ht="22.8" customHeight="1">
      <c r="A235" s="12"/>
      <c r="B235" s="220"/>
      <c r="C235" s="221"/>
      <c r="D235" s="222" t="s">
        <v>77</v>
      </c>
      <c r="E235" s="234" t="s">
        <v>167</v>
      </c>
      <c r="F235" s="234" t="s">
        <v>379</v>
      </c>
      <c r="G235" s="221"/>
      <c r="H235" s="221"/>
      <c r="I235" s="224"/>
      <c r="J235" s="235">
        <f>BK235</f>
        <v>0</v>
      </c>
      <c r="K235" s="221"/>
      <c r="L235" s="226"/>
      <c r="M235" s="227"/>
      <c r="N235" s="228"/>
      <c r="O235" s="228"/>
      <c r="P235" s="229">
        <f>SUM(P236:P237)</f>
        <v>0</v>
      </c>
      <c r="Q235" s="228"/>
      <c r="R235" s="229">
        <f>SUM(R236:R237)</f>
        <v>0.0024099999999999998</v>
      </c>
      <c r="S235" s="228"/>
      <c r="T235" s="230">
        <f>SUM(T236:T237)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31" t="s">
        <v>86</v>
      </c>
      <c r="AT235" s="232" t="s">
        <v>77</v>
      </c>
      <c r="AU235" s="232" t="s">
        <v>86</v>
      </c>
      <c r="AY235" s="231" t="s">
        <v>126</v>
      </c>
      <c r="BK235" s="233">
        <f>SUM(BK236:BK237)</f>
        <v>0</v>
      </c>
    </row>
    <row r="236" s="2" customFormat="1" ht="24" customHeight="1">
      <c r="A236" s="38"/>
      <c r="B236" s="39"/>
      <c r="C236" s="236" t="s">
        <v>380</v>
      </c>
      <c r="D236" s="236" t="s">
        <v>128</v>
      </c>
      <c r="E236" s="237" t="s">
        <v>381</v>
      </c>
      <c r="F236" s="238" t="s">
        <v>382</v>
      </c>
      <c r="G236" s="239" t="s">
        <v>309</v>
      </c>
      <c r="H236" s="240">
        <v>1</v>
      </c>
      <c r="I236" s="241"/>
      <c r="J236" s="242">
        <f>ROUND(I236*H236,2)</f>
        <v>0</v>
      </c>
      <c r="K236" s="243"/>
      <c r="L236" s="44"/>
      <c r="M236" s="244" t="s">
        <v>1</v>
      </c>
      <c r="N236" s="245" t="s">
        <v>43</v>
      </c>
      <c r="O236" s="91"/>
      <c r="P236" s="246">
        <f>O236*H236</f>
        <v>0</v>
      </c>
      <c r="Q236" s="246">
        <v>0.0024099999999999998</v>
      </c>
      <c r="R236" s="246">
        <f>Q236*H236</f>
        <v>0.0024099999999999998</v>
      </c>
      <c r="S236" s="246">
        <v>0</v>
      </c>
      <c r="T236" s="247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48" t="s">
        <v>132</v>
      </c>
      <c r="AT236" s="248" t="s">
        <v>128</v>
      </c>
      <c r="AU236" s="248" t="s">
        <v>88</v>
      </c>
      <c r="AY236" s="17" t="s">
        <v>126</v>
      </c>
      <c r="BE236" s="249">
        <f>IF(N236="základní",J236,0)</f>
        <v>0</v>
      </c>
      <c r="BF236" s="249">
        <f>IF(N236="snížená",J236,0)</f>
        <v>0</v>
      </c>
      <c r="BG236" s="249">
        <f>IF(N236="zákl. přenesená",J236,0)</f>
        <v>0</v>
      </c>
      <c r="BH236" s="249">
        <f>IF(N236="sníž. přenesená",J236,0)</f>
        <v>0</v>
      </c>
      <c r="BI236" s="249">
        <f>IF(N236="nulová",J236,0)</f>
        <v>0</v>
      </c>
      <c r="BJ236" s="17" t="s">
        <v>86</v>
      </c>
      <c r="BK236" s="249">
        <f>ROUND(I236*H236,2)</f>
        <v>0</v>
      </c>
      <c r="BL236" s="17" t="s">
        <v>132</v>
      </c>
      <c r="BM236" s="248" t="s">
        <v>383</v>
      </c>
    </row>
    <row r="237" s="13" customFormat="1">
      <c r="A237" s="13"/>
      <c r="B237" s="250"/>
      <c r="C237" s="251"/>
      <c r="D237" s="252" t="s">
        <v>134</v>
      </c>
      <c r="E237" s="253" t="s">
        <v>1</v>
      </c>
      <c r="F237" s="254" t="s">
        <v>384</v>
      </c>
      <c r="G237" s="251"/>
      <c r="H237" s="255">
        <v>1</v>
      </c>
      <c r="I237" s="256"/>
      <c r="J237" s="251"/>
      <c r="K237" s="251"/>
      <c r="L237" s="257"/>
      <c r="M237" s="258"/>
      <c r="N237" s="259"/>
      <c r="O237" s="259"/>
      <c r="P237" s="259"/>
      <c r="Q237" s="259"/>
      <c r="R237" s="259"/>
      <c r="S237" s="259"/>
      <c r="T237" s="26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61" t="s">
        <v>134</v>
      </c>
      <c r="AU237" s="261" t="s">
        <v>88</v>
      </c>
      <c r="AV237" s="13" t="s">
        <v>88</v>
      </c>
      <c r="AW237" s="13" t="s">
        <v>34</v>
      </c>
      <c r="AX237" s="13" t="s">
        <v>86</v>
      </c>
      <c r="AY237" s="261" t="s">
        <v>126</v>
      </c>
    </row>
    <row r="238" s="12" customFormat="1" ht="22.8" customHeight="1">
      <c r="A238" s="12"/>
      <c r="B238" s="220"/>
      <c r="C238" s="221"/>
      <c r="D238" s="222" t="s">
        <v>77</v>
      </c>
      <c r="E238" s="234" t="s">
        <v>172</v>
      </c>
      <c r="F238" s="234" t="s">
        <v>385</v>
      </c>
      <c r="G238" s="221"/>
      <c r="H238" s="221"/>
      <c r="I238" s="224"/>
      <c r="J238" s="235">
        <f>BK238</f>
        <v>0</v>
      </c>
      <c r="K238" s="221"/>
      <c r="L238" s="226"/>
      <c r="M238" s="227"/>
      <c r="N238" s="228"/>
      <c r="O238" s="228"/>
      <c r="P238" s="229">
        <f>SUM(P239:P267)</f>
        <v>0</v>
      </c>
      <c r="Q238" s="228"/>
      <c r="R238" s="229">
        <f>SUM(R239:R267)</f>
        <v>35.444890500000007</v>
      </c>
      <c r="S238" s="228"/>
      <c r="T238" s="230">
        <f>SUM(T239:T267)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31" t="s">
        <v>86</v>
      </c>
      <c r="AT238" s="232" t="s">
        <v>77</v>
      </c>
      <c r="AU238" s="232" t="s">
        <v>86</v>
      </c>
      <c r="AY238" s="231" t="s">
        <v>126</v>
      </c>
      <c r="BK238" s="233">
        <f>SUM(BK239:BK267)</f>
        <v>0</v>
      </c>
    </row>
    <row r="239" s="2" customFormat="1" ht="24" customHeight="1">
      <c r="A239" s="38"/>
      <c r="B239" s="39"/>
      <c r="C239" s="236" t="s">
        <v>386</v>
      </c>
      <c r="D239" s="236" t="s">
        <v>128</v>
      </c>
      <c r="E239" s="237" t="s">
        <v>387</v>
      </c>
      <c r="F239" s="238" t="s">
        <v>388</v>
      </c>
      <c r="G239" s="239" t="s">
        <v>131</v>
      </c>
      <c r="H239" s="240">
        <v>3</v>
      </c>
      <c r="I239" s="241"/>
      <c r="J239" s="242">
        <f>ROUND(I239*H239,2)</f>
        <v>0</v>
      </c>
      <c r="K239" s="243"/>
      <c r="L239" s="44"/>
      <c r="M239" s="244" t="s">
        <v>1</v>
      </c>
      <c r="N239" s="245" t="s">
        <v>43</v>
      </c>
      <c r="O239" s="91"/>
      <c r="P239" s="246">
        <f>O239*H239</f>
        <v>0</v>
      </c>
      <c r="Q239" s="246">
        <v>0.00069999999999999999</v>
      </c>
      <c r="R239" s="246">
        <f>Q239*H239</f>
        <v>0.0020999999999999999</v>
      </c>
      <c r="S239" s="246">
        <v>0</v>
      </c>
      <c r="T239" s="247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48" t="s">
        <v>132</v>
      </c>
      <c r="AT239" s="248" t="s">
        <v>128</v>
      </c>
      <c r="AU239" s="248" t="s">
        <v>88</v>
      </c>
      <c r="AY239" s="17" t="s">
        <v>126</v>
      </c>
      <c r="BE239" s="249">
        <f>IF(N239="základní",J239,0)</f>
        <v>0</v>
      </c>
      <c r="BF239" s="249">
        <f>IF(N239="snížená",J239,0)</f>
        <v>0</v>
      </c>
      <c r="BG239" s="249">
        <f>IF(N239="zákl. přenesená",J239,0)</f>
        <v>0</v>
      </c>
      <c r="BH239" s="249">
        <f>IF(N239="sníž. přenesená",J239,0)</f>
        <v>0</v>
      </c>
      <c r="BI239" s="249">
        <f>IF(N239="nulová",J239,0)</f>
        <v>0</v>
      </c>
      <c r="BJ239" s="17" t="s">
        <v>86</v>
      </c>
      <c r="BK239" s="249">
        <f>ROUND(I239*H239,2)</f>
        <v>0</v>
      </c>
      <c r="BL239" s="17" t="s">
        <v>132</v>
      </c>
      <c r="BM239" s="248" t="s">
        <v>389</v>
      </c>
    </row>
    <row r="240" s="2" customFormat="1" ht="24" customHeight="1">
      <c r="A240" s="38"/>
      <c r="B240" s="39"/>
      <c r="C240" s="276" t="s">
        <v>390</v>
      </c>
      <c r="D240" s="276" t="s">
        <v>266</v>
      </c>
      <c r="E240" s="277" t="s">
        <v>391</v>
      </c>
      <c r="F240" s="278" t="s">
        <v>392</v>
      </c>
      <c r="G240" s="279" t="s">
        <v>131</v>
      </c>
      <c r="H240" s="280">
        <v>2</v>
      </c>
      <c r="I240" s="281"/>
      <c r="J240" s="282">
        <f>ROUND(I240*H240,2)</f>
        <v>0</v>
      </c>
      <c r="K240" s="283"/>
      <c r="L240" s="284"/>
      <c r="M240" s="285" t="s">
        <v>1</v>
      </c>
      <c r="N240" s="286" t="s">
        <v>43</v>
      </c>
      <c r="O240" s="91"/>
      <c r="P240" s="246">
        <f>O240*H240</f>
        <v>0</v>
      </c>
      <c r="Q240" s="246">
        <v>0.0035000000000000001</v>
      </c>
      <c r="R240" s="246">
        <f>Q240*H240</f>
        <v>0.0070000000000000001</v>
      </c>
      <c r="S240" s="246">
        <v>0</v>
      </c>
      <c r="T240" s="247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48" t="s">
        <v>167</v>
      </c>
      <c r="AT240" s="248" t="s">
        <v>266</v>
      </c>
      <c r="AU240" s="248" t="s">
        <v>88</v>
      </c>
      <c r="AY240" s="17" t="s">
        <v>126</v>
      </c>
      <c r="BE240" s="249">
        <f>IF(N240="základní",J240,0)</f>
        <v>0</v>
      </c>
      <c r="BF240" s="249">
        <f>IF(N240="snížená",J240,0)</f>
        <v>0</v>
      </c>
      <c r="BG240" s="249">
        <f>IF(N240="zákl. přenesená",J240,0)</f>
        <v>0</v>
      </c>
      <c r="BH240" s="249">
        <f>IF(N240="sníž. přenesená",J240,0)</f>
        <v>0</v>
      </c>
      <c r="BI240" s="249">
        <f>IF(N240="nulová",J240,0)</f>
        <v>0</v>
      </c>
      <c r="BJ240" s="17" t="s">
        <v>86</v>
      </c>
      <c r="BK240" s="249">
        <f>ROUND(I240*H240,2)</f>
        <v>0</v>
      </c>
      <c r="BL240" s="17" t="s">
        <v>132</v>
      </c>
      <c r="BM240" s="248" t="s">
        <v>393</v>
      </c>
    </row>
    <row r="241" s="13" customFormat="1">
      <c r="A241" s="13"/>
      <c r="B241" s="250"/>
      <c r="C241" s="251"/>
      <c r="D241" s="252" t="s">
        <v>134</v>
      </c>
      <c r="E241" s="253" t="s">
        <v>1</v>
      </c>
      <c r="F241" s="254" t="s">
        <v>394</v>
      </c>
      <c r="G241" s="251"/>
      <c r="H241" s="255">
        <v>2</v>
      </c>
      <c r="I241" s="256"/>
      <c r="J241" s="251"/>
      <c r="K241" s="251"/>
      <c r="L241" s="257"/>
      <c r="M241" s="258"/>
      <c r="N241" s="259"/>
      <c r="O241" s="259"/>
      <c r="P241" s="259"/>
      <c r="Q241" s="259"/>
      <c r="R241" s="259"/>
      <c r="S241" s="259"/>
      <c r="T241" s="26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61" t="s">
        <v>134</v>
      </c>
      <c r="AU241" s="261" t="s">
        <v>88</v>
      </c>
      <c r="AV241" s="13" t="s">
        <v>88</v>
      </c>
      <c r="AW241" s="13" t="s">
        <v>34</v>
      </c>
      <c r="AX241" s="13" t="s">
        <v>86</v>
      </c>
      <c r="AY241" s="261" t="s">
        <v>126</v>
      </c>
    </row>
    <row r="242" s="2" customFormat="1" ht="16.5" customHeight="1">
      <c r="A242" s="38"/>
      <c r="B242" s="39"/>
      <c r="C242" s="276" t="s">
        <v>395</v>
      </c>
      <c r="D242" s="276" t="s">
        <v>266</v>
      </c>
      <c r="E242" s="277" t="s">
        <v>396</v>
      </c>
      <c r="F242" s="278" t="s">
        <v>397</v>
      </c>
      <c r="G242" s="279" t="s">
        <v>131</v>
      </c>
      <c r="H242" s="280">
        <v>1</v>
      </c>
      <c r="I242" s="281"/>
      <c r="J242" s="282">
        <f>ROUND(I242*H242,2)</f>
        <v>0</v>
      </c>
      <c r="K242" s="283"/>
      <c r="L242" s="284"/>
      <c r="M242" s="285" t="s">
        <v>1</v>
      </c>
      <c r="N242" s="286" t="s">
        <v>43</v>
      </c>
      <c r="O242" s="91"/>
      <c r="P242" s="246">
        <f>O242*H242</f>
        <v>0</v>
      </c>
      <c r="Q242" s="246">
        <v>0.0016999999999999999</v>
      </c>
      <c r="R242" s="246">
        <f>Q242*H242</f>
        <v>0.0016999999999999999</v>
      </c>
      <c r="S242" s="246">
        <v>0</v>
      </c>
      <c r="T242" s="247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48" t="s">
        <v>167</v>
      </c>
      <c r="AT242" s="248" t="s">
        <v>266</v>
      </c>
      <c r="AU242" s="248" t="s">
        <v>88</v>
      </c>
      <c r="AY242" s="17" t="s">
        <v>126</v>
      </c>
      <c r="BE242" s="249">
        <f>IF(N242="základní",J242,0)</f>
        <v>0</v>
      </c>
      <c r="BF242" s="249">
        <f>IF(N242="snížená",J242,0)</f>
        <v>0</v>
      </c>
      <c r="BG242" s="249">
        <f>IF(N242="zákl. přenesená",J242,0)</f>
        <v>0</v>
      </c>
      <c r="BH242" s="249">
        <f>IF(N242="sníž. přenesená",J242,0)</f>
        <v>0</v>
      </c>
      <c r="BI242" s="249">
        <f>IF(N242="nulová",J242,0)</f>
        <v>0</v>
      </c>
      <c r="BJ242" s="17" t="s">
        <v>86</v>
      </c>
      <c r="BK242" s="249">
        <f>ROUND(I242*H242,2)</f>
        <v>0</v>
      </c>
      <c r="BL242" s="17" t="s">
        <v>132</v>
      </c>
      <c r="BM242" s="248" t="s">
        <v>398</v>
      </c>
    </row>
    <row r="243" s="13" customFormat="1">
      <c r="A243" s="13"/>
      <c r="B243" s="250"/>
      <c r="C243" s="251"/>
      <c r="D243" s="252" t="s">
        <v>134</v>
      </c>
      <c r="E243" s="253" t="s">
        <v>1</v>
      </c>
      <c r="F243" s="254" t="s">
        <v>399</v>
      </c>
      <c r="G243" s="251"/>
      <c r="H243" s="255">
        <v>1</v>
      </c>
      <c r="I243" s="256"/>
      <c r="J243" s="251"/>
      <c r="K243" s="251"/>
      <c r="L243" s="257"/>
      <c r="M243" s="258"/>
      <c r="N243" s="259"/>
      <c r="O243" s="259"/>
      <c r="P243" s="259"/>
      <c r="Q243" s="259"/>
      <c r="R243" s="259"/>
      <c r="S243" s="259"/>
      <c r="T243" s="26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61" t="s">
        <v>134</v>
      </c>
      <c r="AU243" s="261" t="s">
        <v>88</v>
      </c>
      <c r="AV243" s="13" t="s">
        <v>88</v>
      </c>
      <c r="AW243" s="13" t="s">
        <v>34</v>
      </c>
      <c r="AX243" s="13" t="s">
        <v>86</v>
      </c>
      <c r="AY243" s="261" t="s">
        <v>126</v>
      </c>
    </row>
    <row r="244" s="2" customFormat="1" ht="24" customHeight="1">
      <c r="A244" s="38"/>
      <c r="B244" s="39"/>
      <c r="C244" s="236" t="s">
        <v>400</v>
      </c>
      <c r="D244" s="236" t="s">
        <v>128</v>
      </c>
      <c r="E244" s="237" t="s">
        <v>401</v>
      </c>
      <c r="F244" s="238" t="s">
        <v>402</v>
      </c>
      <c r="G244" s="239" t="s">
        <v>131</v>
      </c>
      <c r="H244" s="240">
        <v>2</v>
      </c>
      <c r="I244" s="241"/>
      <c r="J244" s="242">
        <f>ROUND(I244*H244,2)</f>
        <v>0</v>
      </c>
      <c r="K244" s="243"/>
      <c r="L244" s="44"/>
      <c r="M244" s="244" t="s">
        <v>1</v>
      </c>
      <c r="N244" s="245" t="s">
        <v>43</v>
      </c>
      <c r="O244" s="91"/>
      <c r="P244" s="246">
        <f>O244*H244</f>
        <v>0</v>
      </c>
      <c r="Q244" s="246">
        <v>0.11241</v>
      </c>
      <c r="R244" s="246">
        <f>Q244*H244</f>
        <v>0.22481999999999999</v>
      </c>
      <c r="S244" s="246">
        <v>0</v>
      </c>
      <c r="T244" s="247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48" t="s">
        <v>132</v>
      </c>
      <c r="AT244" s="248" t="s">
        <v>128</v>
      </c>
      <c r="AU244" s="248" t="s">
        <v>88</v>
      </c>
      <c r="AY244" s="17" t="s">
        <v>126</v>
      </c>
      <c r="BE244" s="249">
        <f>IF(N244="základní",J244,0)</f>
        <v>0</v>
      </c>
      <c r="BF244" s="249">
        <f>IF(N244="snížená",J244,0)</f>
        <v>0</v>
      </c>
      <c r="BG244" s="249">
        <f>IF(N244="zákl. přenesená",J244,0)</f>
        <v>0</v>
      </c>
      <c r="BH244" s="249">
        <f>IF(N244="sníž. přenesená",J244,0)</f>
        <v>0</v>
      </c>
      <c r="BI244" s="249">
        <f>IF(N244="nulová",J244,0)</f>
        <v>0</v>
      </c>
      <c r="BJ244" s="17" t="s">
        <v>86</v>
      </c>
      <c r="BK244" s="249">
        <f>ROUND(I244*H244,2)</f>
        <v>0</v>
      </c>
      <c r="BL244" s="17" t="s">
        <v>132</v>
      </c>
      <c r="BM244" s="248" t="s">
        <v>403</v>
      </c>
    </row>
    <row r="245" s="13" customFormat="1">
      <c r="A245" s="13"/>
      <c r="B245" s="250"/>
      <c r="C245" s="251"/>
      <c r="D245" s="252" t="s">
        <v>134</v>
      </c>
      <c r="E245" s="253" t="s">
        <v>1</v>
      </c>
      <c r="F245" s="254" t="s">
        <v>404</v>
      </c>
      <c r="G245" s="251"/>
      <c r="H245" s="255">
        <v>2</v>
      </c>
      <c r="I245" s="256"/>
      <c r="J245" s="251"/>
      <c r="K245" s="251"/>
      <c r="L245" s="257"/>
      <c r="M245" s="258"/>
      <c r="N245" s="259"/>
      <c r="O245" s="259"/>
      <c r="P245" s="259"/>
      <c r="Q245" s="259"/>
      <c r="R245" s="259"/>
      <c r="S245" s="259"/>
      <c r="T245" s="26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61" t="s">
        <v>134</v>
      </c>
      <c r="AU245" s="261" t="s">
        <v>88</v>
      </c>
      <c r="AV245" s="13" t="s">
        <v>88</v>
      </c>
      <c r="AW245" s="13" t="s">
        <v>34</v>
      </c>
      <c r="AX245" s="13" t="s">
        <v>86</v>
      </c>
      <c r="AY245" s="261" t="s">
        <v>126</v>
      </c>
    </row>
    <row r="246" s="2" customFormat="1" ht="16.5" customHeight="1">
      <c r="A246" s="38"/>
      <c r="B246" s="39"/>
      <c r="C246" s="276" t="s">
        <v>405</v>
      </c>
      <c r="D246" s="276" t="s">
        <v>266</v>
      </c>
      <c r="E246" s="277" t="s">
        <v>406</v>
      </c>
      <c r="F246" s="278" t="s">
        <v>407</v>
      </c>
      <c r="G246" s="279" t="s">
        <v>131</v>
      </c>
      <c r="H246" s="280">
        <v>2</v>
      </c>
      <c r="I246" s="281"/>
      <c r="J246" s="282">
        <f>ROUND(I246*H246,2)</f>
        <v>0</v>
      </c>
      <c r="K246" s="283"/>
      <c r="L246" s="284"/>
      <c r="M246" s="285" t="s">
        <v>1</v>
      </c>
      <c r="N246" s="286" t="s">
        <v>43</v>
      </c>
      <c r="O246" s="91"/>
      <c r="P246" s="246">
        <f>O246*H246</f>
        <v>0</v>
      </c>
      <c r="Q246" s="246">
        <v>0.0061000000000000004</v>
      </c>
      <c r="R246" s="246">
        <f>Q246*H246</f>
        <v>0.012200000000000001</v>
      </c>
      <c r="S246" s="246">
        <v>0</v>
      </c>
      <c r="T246" s="247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48" t="s">
        <v>167</v>
      </c>
      <c r="AT246" s="248" t="s">
        <v>266</v>
      </c>
      <c r="AU246" s="248" t="s">
        <v>88</v>
      </c>
      <c r="AY246" s="17" t="s">
        <v>126</v>
      </c>
      <c r="BE246" s="249">
        <f>IF(N246="základní",J246,0)</f>
        <v>0</v>
      </c>
      <c r="BF246" s="249">
        <f>IF(N246="snížená",J246,0)</f>
        <v>0</v>
      </c>
      <c r="BG246" s="249">
        <f>IF(N246="zákl. přenesená",J246,0)</f>
        <v>0</v>
      </c>
      <c r="BH246" s="249">
        <f>IF(N246="sníž. přenesená",J246,0)</f>
        <v>0</v>
      </c>
      <c r="BI246" s="249">
        <f>IF(N246="nulová",J246,0)</f>
        <v>0</v>
      </c>
      <c r="BJ246" s="17" t="s">
        <v>86</v>
      </c>
      <c r="BK246" s="249">
        <f>ROUND(I246*H246,2)</f>
        <v>0</v>
      </c>
      <c r="BL246" s="17" t="s">
        <v>132</v>
      </c>
      <c r="BM246" s="248" t="s">
        <v>408</v>
      </c>
    </row>
    <row r="247" s="2" customFormat="1" ht="24" customHeight="1">
      <c r="A247" s="38"/>
      <c r="B247" s="39"/>
      <c r="C247" s="236" t="s">
        <v>409</v>
      </c>
      <c r="D247" s="236" t="s">
        <v>128</v>
      </c>
      <c r="E247" s="237" t="s">
        <v>410</v>
      </c>
      <c r="F247" s="238" t="s">
        <v>411</v>
      </c>
      <c r="G247" s="239" t="s">
        <v>309</v>
      </c>
      <c r="H247" s="240">
        <v>11.25</v>
      </c>
      <c r="I247" s="241"/>
      <c r="J247" s="242">
        <f>ROUND(I247*H247,2)</f>
        <v>0</v>
      </c>
      <c r="K247" s="243"/>
      <c r="L247" s="44"/>
      <c r="M247" s="244" t="s">
        <v>1</v>
      </c>
      <c r="N247" s="245" t="s">
        <v>43</v>
      </c>
      <c r="O247" s="91"/>
      <c r="P247" s="246">
        <f>O247*H247</f>
        <v>0</v>
      </c>
      <c r="Q247" s="246">
        <v>0.00020000000000000001</v>
      </c>
      <c r="R247" s="246">
        <f>Q247*H247</f>
        <v>0.0022500000000000003</v>
      </c>
      <c r="S247" s="246">
        <v>0</v>
      </c>
      <c r="T247" s="247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48" t="s">
        <v>132</v>
      </c>
      <c r="AT247" s="248" t="s">
        <v>128</v>
      </c>
      <c r="AU247" s="248" t="s">
        <v>88</v>
      </c>
      <c r="AY247" s="17" t="s">
        <v>126</v>
      </c>
      <c r="BE247" s="249">
        <f>IF(N247="základní",J247,0)</f>
        <v>0</v>
      </c>
      <c r="BF247" s="249">
        <f>IF(N247="snížená",J247,0)</f>
        <v>0</v>
      </c>
      <c r="BG247" s="249">
        <f>IF(N247="zákl. přenesená",J247,0)</f>
        <v>0</v>
      </c>
      <c r="BH247" s="249">
        <f>IF(N247="sníž. přenesená",J247,0)</f>
        <v>0</v>
      </c>
      <c r="BI247" s="249">
        <f>IF(N247="nulová",J247,0)</f>
        <v>0</v>
      </c>
      <c r="BJ247" s="17" t="s">
        <v>86</v>
      </c>
      <c r="BK247" s="249">
        <f>ROUND(I247*H247,2)</f>
        <v>0</v>
      </c>
      <c r="BL247" s="17" t="s">
        <v>132</v>
      </c>
      <c r="BM247" s="248" t="s">
        <v>412</v>
      </c>
    </row>
    <row r="248" s="13" customFormat="1">
      <c r="A248" s="13"/>
      <c r="B248" s="250"/>
      <c r="C248" s="251"/>
      <c r="D248" s="252" t="s">
        <v>134</v>
      </c>
      <c r="E248" s="253" t="s">
        <v>1</v>
      </c>
      <c r="F248" s="254" t="s">
        <v>413</v>
      </c>
      <c r="G248" s="251"/>
      <c r="H248" s="255">
        <v>11.25</v>
      </c>
      <c r="I248" s="256"/>
      <c r="J248" s="251"/>
      <c r="K248" s="251"/>
      <c r="L248" s="257"/>
      <c r="M248" s="258"/>
      <c r="N248" s="259"/>
      <c r="O248" s="259"/>
      <c r="P248" s="259"/>
      <c r="Q248" s="259"/>
      <c r="R248" s="259"/>
      <c r="S248" s="259"/>
      <c r="T248" s="26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1" t="s">
        <v>134</v>
      </c>
      <c r="AU248" s="261" t="s">
        <v>88</v>
      </c>
      <c r="AV248" s="13" t="s">
        <v>88</v>
      </c>
      <c r="AW248" s="13" t="s">
        <v>34</v>
      </c>
      <c r="AX248" s="13" t="s">
        <v>86</v>
      </c>
      <c r="AY248" s="261" t="s">
        <v>126</v>
      </c>
    </row>
    <row r="249" s="2" customFormat="1" ht="24" customHeight="1">
      <c r="A249" s="38"/>
      <c r="B249" s="39"/>
      <c r="C249" s="236" t="s">
        <v>414</v>
      </c>
      <c r="D249" s="236" t="s">
        <v>128</v>
      </c>
      <c r="E249" s="237" t="s">
        <v>415</v>
      </c>
      <c r="F249" s="238" t="s">
        <v>416</v>
      </c>
      <c r="G249" s="239" t="s">
        <v>142</v>
      </c>
      <c r="H249" s="240">
        <v>1</v>
      </c>
      <c r="I249" s="241"/>
      <c r="J249" s="242">
        <f>ROUND(I249*H249,2)</f>
        <v>0</v>
      </c>
      <c r="K249" s="243"/>
      <c r="L249" s="44"/>
      <c r="M249" s="244" t="s">
        <v>1</v>
      </c>
      <c r="N249" s="245" t="s">
        <v>43</v>
      </c>
      <c r="O249" s="91"/>
      <c r="P249" s="246">
        <f>O249*H249</f>
        <v>0</v>
      </c>
      <c r="Q249" s="246">
        <v>0.0016000000000000001</v>
      </c>
      <c r="R249" s="246">
        <f>Q249*H249</f>
        <v>0.0016000000000000001</v>
      </c>
      <c r="S249" s="246">
        <v>0</v>
      </c>
      <c r="T249" s="247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48" t="s">
        <v>132</v>
      </c>
      <c r="AT249" s="248" t="s">
        <v>128</v>
      </c>
      <c r="AU249" s="248" t="s">
        <v>88</v>
      </c>
      <c r="AY249" s="17" t="s">
        <v>126</v>
      </c>
      <c r="BE249" s="249">
        <f>IF(N249="základní",J249,0)</f>
        <v>0</v>
      </c>
      <c r="BF249" s="249">
        <f>IF(N249="snížená",J249,0)</f>
        <v>0</v>
      </c>
      <c r="BG249" s="249">
        <f>IF(N249="zákl. přenesená",J249,0)</f>
        <v>0</v>
      </c>
      <c r="BH249" s="249">
        <f>IF(N249="sníž. přenesená",J249,0)</f>
        <v>0</v>
      </c>
      <c r="BI249" s="249">
        <f>IF(N249="nulová",J249,0)</f>
        <v>0</v>
      </c>
      <c r="BJ249" s="17" t="s">
        <v>86</v>
      </c>
      <c r="BK249" s="249">
        <f>ROUND(I249*H249,2)</f>
        <v>0</v>
      </c>
      <c r="BL249" s="17" t="s">
        <v>132</v>
      </c>
      <c r="BM249" s="248" t="s">
        <v>417</v>
      </c>
    </row>
    <row r="250" s="13" customFormat="1">
      <c r="A250" s="13"/>
      <c r="B250" s="250"/>
      <c r="C250" s="251"/>
      <c r="D250" s="252" t="s">
        <v>134</v>
      </c>
      <c r="E250" s="253" t="s">
        <v>1</v>
      </c>
      <c r="F250" s="254" t="s">
        <v>418</v>
      </c>
      <c r="G250" s="251"/>
      <c r="H250" s="255">
        <v>1</v>
      </c>
      <c r="I250" s="256"/>
      <c r="J250" s="251"/>
      <c r="K250" s="251"/>
      <c r="L250" s="257"/>
      <c r="M250" s="258"/>
      <c r="N250" s="259"/>
      <c r="O250" s="259"/>
      <c r="P250" s="259"/>
      <c r="Q250" s="259"/>
      <c r="R250" s="259"/>
      <c r="S250" s="259"/>
      <c r="T250" s="26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1" t="s">
        <v>134</v>
      </c>
      <c r="AU250" s="261" t="s">
        <v>88</v>
      </c>
      <c r="AV250" s="13" t="s">
        <v>88</v>
      </c>
      <c r="AW250" s="13" t="s">
        <v>34</v>
      </c>
      <c r="AX250" s="13" t="s">
        <v>86</v>
      </c>
      <c r="AY250" s="261" t="s">
        <v>126</v>
      </c>
    </row>
    <row r="251" s="2" customFormat="1" ht="16.5" customHeight="1">
      <c r="A251" s="38"/>
      <c r="B251" s="39"/>
      <c r="C251" s="236" t="s">
        <v>419</v>
      </c>
      <c r="D251" s="236" t="s">
        <v>128</v>
      </c>
      <c r="E251" s="237" t="s">
        <v>420</v>
      </c>
      <c r="F251" s="238" t="s">
        <v>421</v>
      </c>
      <c r="G251" s="239" t="s">
        <v>142</v>
      </c>
      <c r="H251" s="240">
        <v>12.25</v>
      </c>
      <c r="I251" s="241"/>
      <c r="J251" s="242">
        <f>ROUND(I251*H251,2)</f>
        <v>0</v>
      </c>
      <c r="K251" s="243"/>
      <c r="L251" s="44"/>
      <c r="M251" s="244" t="s">
        <v>1</v>
      </c>
      <c r="N251" s="245" t="s">
        <v>43</v>
      </c>
      <c r="O251" s="91"/>
      <c r="P251" s="246">
        <f>O251*H251</f>
        <v>0</v>
      </c>
      <c r="Q251" s="246">
        <v>1.0000000000000001E-05</v>
      </c>
      <c r="R251" s="246">
        <f>Q251*H251</f>
        <v>0.00012250000000000002</v>
      </c>
      <c r="S251" s="246">
        <v>0</v>
      </c>
      <c r="T251" s="247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48" t="s">
        <v>132</v>
      </c>
      <c r="AT251" s="248" t="s">
        <v>128</v>
      </c>
      <c r="AU251" s="248" t="s">
        <v>88</v>
      </c>
      <c r="AY251" s="17" t="s">
        <v>126</v>
      </c>
      <c r="BE251" s="249">
        <f>IF(N251="základní",J251,0)</f>
        <v>0</v>
      </c>
      <c r="BF251" s="249">
        <f>IF(N251="snížená",J251,0)</f>
        <v>0</v>
      </c>
      <c r="BG251" s="249">
        <f>IF(N251="zákl. přenesená",J251,0)</f>
        <v>0</v>
      </c>
      <c r="BH251" s="249">
        <f>IF(N251="sníž. přenesená",J251,0)</f>
        <v>0</v>
      </c>
      <c r="BI251" s="249">
        <f>IF(N251="nulová",J251,0)</f>
        <v>0</v>
      </c>
      <c r="BJ251" s="17" t="s">
        <v>86</v>
      </c>
      <c r="BK251" s="249">
        <f>ROUND(I251*H251,2)</f>
        <v>0</v>
      </c>
      <c r="BL251" s="17" t="s">
        <v>132</v>
      </c>
      <c r="BM251" s="248" t="s">
        <v>422</v>
      </c>
    </row>
    <row r="252" s="13" customFormat="1">
      <c r="A252" s="13"/>
      <c r="B252" s="250"/>
      <c r="C252" s="251"/>
      <c r="D252" s="252" t="s">
        <v>134</v>
      </c>
      <c r="E252" s="253" t="s">
        <v>1</v>
      </c>
      <c r="F252" s="254" t="s">
        <v>423</v>
      </c>
      <c r="G252" s="251"/>
      <c r="H252" s="255">
        <v>12.25</v>
      </c>
      <c r="I252" s="256"/>
      <c r="J252" s="251"/>
      <c r="K252" s="251"/>
      <c r="L252" s="257"/>
      <c r="M252" s="258"/>
      <c r="N252" s="259"/>
      <c r="O252" s="259"/>
      <c r="P252" s="259"/>
      <c r="Q252" s="259"/>
      <c r="R252" s="259"/>
      <c r="S252" s="259"/>
      <c r="T252" s="26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61" t="s">
        <v>134</v>
      </c>
      <c r="AU252" s="261" t="s">
        <v>88</v>
      </c>
      <c r="AV252" s="13" t="s">
        <v>88</v>
      </c>
      <c r="AW252" s="13" t="s">
        <v>34</v>
      </c>
      <c r="AX252" s="13" t="s">
        <v>86</v>
      </c>
      <c r="AY252" s="261" t="s">
        <v>126</v>
      </c>
    </row>
    <row r="253" s="2" customFormat="1" ht="24" customHeight="1">
      <c r="A253" s="38"/>
      <c r="B253" s="39"/>
      <c r="C253" s="236" t="s">
        <v>424</v>
      </c>
      <c r="D253" s="236" t="s">
        <v>128</v>
      </c>
      <c r="E253" s="237" t="s">
        <v>425</v>
      </c>
      <c r="F253" s="238" t="s">
        <v>426</v>
      </c>
      <c r="G253" s="239" t="s">
        <v>309</v>
      </c>
      <c r="H253" s="240">
        <v>150</v>
      </c>
      <c r="I253" s="241"/>
      <c r="J253" s="242">
        <f>ROUND(I253*H253,2)</f>
        <v>0</v>
      </c>
      <c r="K253" s="243"/>
      <c r="L253" s="44"/>
      <c r="M253" s="244" t="s">
        <v>1</v>
      </c>
      <c r="N253" s="245" t="s">
        <v>43</v>
      </c>
      <c r="O253" s="91"/>
      <c r="P253" s="246">
        <f>O253*H253</f>
        <v>0</v>
      </c>
      <c r="Q253" s="246">
        <v>0.15540000000000001</v>
      </c>
      <c r="R253" s="246">
        <f>Q253*H253</f>
        <v>23.310000000000002</v>
      </c>
      <c r="S253" s="246">
        <v>0</v>
      </c>
      <c r="T253" s="247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48" t="s">
        <v>132</v>
      </c>
      <c r="AT253" s="248" t="s">
        <v>128</v>
      </c>
      <c r="AU253" s="248" t="s">
        <v>88</v>
      </c>
      <c r="AY253" s="17" t="s">
        <v>126</v>
      </c>
      <c r="BE253" s="249">
        <f>IF(N253="základní",J253,0)</f>
        <v>0</v>
      </c>
      <c r="BF253" s="249">
        <f>IF(N253="snížená",J253,0)</f>
        <v>0</v>
      </c>
      <c r="BG253" s="249">
        <f>IF(N253="zákl. přenesená",J253,0)</f>
        <v>0</v>
      </c>
      <c r="BH253" s="249">
        <f>IF(N253="sníž. přenesená",J253,0)</f>
        <v>0</v>
      </c>
      <c r="BI253" s="249">
        <f>IF(N253="nulová",J253,0)</f>
        <v>0</v>
      </c>
      <c r="BJ253" s="17" t="s">
        <v>86</v>
      </c>
      <c r="BK253" s="249">
        <f>ROUND(I253*H253,2)</f>
        <v>0</v>
      </c>
      <c r="BL253" s="17" t="s">
        <v>132</v>
      </c>
      <c r="BM253" s="248" t="s">
        <v>427</v>
      </c>
    </row>
    <row r="254" s="2" customFormat="1" ht="16.5" customHeight="1">
      <c r="A254" s="38"/>
      <c r="B254" s="39"/>
      <c r="C254" s="276" t="s">
        <v>428</v>
      </c>
      <c r="D254" s="276" t="s">
        <v>266</v>
      </c>
      <c r="E254" s="277" t="s">
        <v>429</v>
      </c>
      <c r="F254" s="278" t="s">
        <v>430</v>
      </c>
      <c r="G254" s="279" t="s">
        <v>309</v>
      </c>
      <c r="H254" s="280">
        <v>86</v>
      </c>
      <c r="I254" s="281"/>
      <c r="J254" s="282">
        <f>ROUND(I254*H254,2)</f>
        <v>0</v>
      </c>
      <c r="K254" s="283"/>
      <c r="L254" s="284"/>
      <c r="M254" s="285" t="s">
        <v>1</v>
      </c>
      <c r="N254" s="286" t="s">
        <v>43</v>
      </c>
      <c r="O254" s="91"/>
      <c r="P254" s="246">
        <f>O254*H254</f>
        <v>0</v>
      </c>
      <c r="Q254" s="246">
        <v>0.085000000000000006</v>
      </c>
      <c r="R254" s="246">
        <f>Q254*H254</f>
        <v>7.3100000000000005</v>
      </c>
      <c r="S254" s="246">
        <v>0</v>
      </c>
      <c r="T254" s="247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48" t="s">
        <v>167</v>
      </c>
      <c r="AT254" s="248" t="s">
        <v>266</v>
      </c>
      <c r="AU254" s="248" t="s">
        <v>88</v>
      </c>
      <c r="AY254" s="17" t="s">
        <v>126</v>
      </c>
      <c r="BE254" s="249">
        <f>IF(N254="základní",J254,0)</f>
        <v>0</v>
      </c>
      <c r="BF254" s="249">
        <f>IF(N254="snížená",J254,0)</f>
        <v>0</v>
      </c>
      <c r="BG254" s="249">
        <f>IF(N254="zákl. přenesená",J254,0)</f>
        <v>0</v>
      </c>
      <c r="BH254" s="249">
        <f>IF(N254="sníž. přenesená",J254,0)</f>
        <v>0</v>
      </c>
      <c r="BI254" s="249">
        <f>IF(N254="nulová",J254,0)</f>
        <v>0</v>
      </c>
      <c r="BJ254" s="17" t="s">
        <v>86</v>
      </c>
      <c r="BK254" s="249">
        <f>ROUND(I254*H254,2)</f>
        <v>0</v>
      </c>
      <c r="BL254" s="17" t="s">
        <v>132</v>
      </c>
      <c r="BM254" s="248" t="s">
        <v>431</v>
      </c>
    </row>
    <row r="255" s="13" customFormat="1">
      <c r="A255" s="13"/>
      <c r="B255" s="250"/>
      <c r="C255" s="251"/>
      <c r="D255" s="252" t="s">
        <v>134</v>
      </c>
      <c r="E255" s="253" t="s">
        <v>1</v>
      </c>
      <c r="F255" s="254" t="s">
        <v>432</v>
      </c>
      <c r="G255" s="251"/>
      <c r="H255" s="255">
        <v>86</v>
      </c>
      <c r="I255" s="256"/>
      <c r="J255" s="251"/>
      <c r="K255" s="251"/>
      <c r="L255" s="257"/>
      <c r="M255" s="258"/>
      <c r="N255" s="259"/>
      <c r="O255" s="259"/>
      <c r="P255" s="259"/>
      <c r="Q255" s="259"/>
      <c r="R255" s="259"/>
      <c r="S255" s="259"/>
      <c r="T255" s="26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61" t="s">
        <v>134</v>
      </c>
      <c r="AU255" s="261" t="s">
        <v>88</v>
      </c>
      <c r="AV255" s="13" t="s">
        <v>88</v>
      </c>
      <c r="AW255" s="13" t="s">
        <v>34</v>
      </c>
      <c r="AX255" s="13" t="s">
        <v>86</v>
      </c>
      <c r="AY255" s="261" t="s">
        <v>126</v>
      </c>
    </row>
    <row r="256" s="2" customFormat="1" ht="16.5" customHeight="1">
      <c r="A256" s="38"/>
      <c r="B256" s="39"/>
      <c r="C256" s="276" t="s">
        <v>433</v>
      </c>
      <c r="D256" s="276" t="s">
        <v>266</v>
      </c>
      <c r="E256" s="277" t="s">
        <v>434</v>
      </c>
      <c r="F256" s="278" t="s">
        <v>435</v>
      </c>
      <c r="G256" s="279" t="s">
        <v>309</v>
      </c>
      <c r="H256" s="280">
        <v>64</v>
      </c>
      <c r="I256" s="281"/>
      <c r="J256" s="282">
        <f>ROUND(I256*H256,2)</f>
        <v>0</v>
      </c>
      <c r="K256" s="283"/>
      <c r="L256" s="284"/>
      <c r="M256" s="285" t="s">
        <v>1</v>
      </c>
      <c r="N256" s="286" t="s">
        <v>43</v>
      </c>
      <c r="O256" s="91"/>
      <c r="P256" s="246">
        <f>O256*H256</f>
        <v>0</v>
      </c>
      <c r="Q256" s="246">
        <v>0.048000000000000001</v>
      </c>
      <c r="R256" s="246">
        <f>Q256*H256</f>
        <v>3.0720000000000001</v>
      </c>
      <c r="S256" s="246">
        <v>0</v>
      </c>
      <c r="T256" s="247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48" t="s">
        <v>167</v>
      </c>
      <c r="AT256" s="248" t="s">
        <v>266</v>
      </c>
      <c r="AU256" s="248" t="s">
        <v>88</v>
      </c>
      <c r="AY256" s="17" t="s">
        <v>126</v>
      </c>
      <c r="BE256" s="249">
        <f>IF(N256="základní",J256,0)</f>
        <v>0</v>
      </c>
      <c r="BF256" s="249">
        <f>IF(N256="snížená",J256,0)</f>
        <v>0</v>
      </c>
      <c r="BG256" s="249">
        <f>IF(N256="zákl. přenesená",J256,0)</f>
        <v>0</v>
      </c>
      <c r="BH256" s="249">
        <f>IF(N256="sníž. přenesená",J256,0)</f>
        <v>0</v>
      </c>
      <c r="BI256" s="249">
        <f>IF(N256="nulová",J256,0)</f>
        <v>0</v>
      </c>
      <c r="BJ256" s="17" t="s">
        <v>86</v>
      </c>
      <c r="BK256" s="249">
        <f>ROUND(I256*H256,2)</f>
        <v>0</v>
      </c>
      <c r="BL256" s="17" t="s">
        <v>132</v>
      </c>
      <c r="BM256" s="248" t="s">
        <v>436</v>
      </c>
    </row>
    <row r="257" s="13" customFormat="1">
      <c r="A257" s="13"/>
      <c r="B257" s="250"/>
      <c r="C257" s="251"/>
      <c r="D257" s="252" t="s">
        <v>134</v>
      </c>
      <c r="E257" s="253" t="s">
        <v>1</v>
      </c>
      <c r="F257" s="254" t="s">
        <v>437</v>
      </c>
      <c r="G257" s="251"/>
      <c r="H257" s="255">
        <v>64</v>
      </c>
      <c r="I257" s="256"/>
      <c r="J257" s="251"/>
      <c r="K257" s="251"/>
      <c r="L257" s="257"/>
      <c r="M257" s="258"/>
      <c r="N257" s="259"/>
      <c r="O257" s="259"/>
      <c r="P257" s="259"/>
      <c r="Q257" s="259"/>
      <c r="R257" s="259"/>
      <c r="S257" s="259"/>
      <c r="T257" s="26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1" t="s">
        <v>134</v>
      </c>
      <c r="AU257" s="261" t="s">
        <v>88</v>
      </c>
      <c r="AV257" s="13" t="s">
        <v>88</v>
      </c>
      <c r="AW257" s="13" t="s">
        <v>34</v>
      </c>
      <c r="AX257" s="13" t="s">
        <v>86</v>
      </c>
      <c r="AY257" s="261" t="s">
        <v>126</v>
      </c>
    </row>
    <row r="258" s="2" customFormat="1" ht="16.5" customHeight="1">
      <c r="A258" s="38"/>
      <c r="B258" s="39"/>
      <c r="C258" s="236" t="s">
        <v>438</v>
      </c>
      <c r="D258" s="236" t="s">
        <v>128</v>
      </c>
      <c r="E258" s="237" t="s">
        <v>439</v>
      </c>
      <c r="F258" s="238" t="s">
        <v>440</v>
      </c>
      <c r="G258" s="239" t="s">
        <v>309</v>
      </c>
      <c r="H258" s="240">
        <v>4.5</v>
      </c>
      <c r="I258" s="241"/>
      <c r="J258" s="242">
        <f>ROUND(I258*H258,2)</f>
        <v>0</v>
      </c>
      <c r="K258" s="243"/>
      <c r="L258" s="44"/>
      <c r="M258" s="244" t="s">
        <v>1</v>
      </c>
      <c r="N258" s="245" t="s">
        <v>43</v>
      </c>
      <c r="O258" s="91"/>
      <c r="P258" s="246">
        <f>O258*H258</f>
        <v>0</v>
      </c>
      <c r="Q258" s="246">
        <v>0.15540000000000001</v>
      </c>
      <c r="R258" s="246">
        <f>Q258*H258</f>
        <v>0.69930000000000003</v>
      </c>
      <c r="S258" s="246">
        <v>0</v>
      </c>
      <c r="T258" s="247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48" t="s">
        <v>132</v>
      </c>
      <c r="AT258" s="248" t="s">
        <v>128</v>
      </c>
      <c r="AU258" s="248" t="s">
        <v>88</v>
      </c>
      <c r="AY258" s="17" t="s">
        <v>126</v>
      </c>
      <c r="BE258" s="249">
        <f>IF(N258="základní",J258,0)</f>
        <v>0</v>
      </c>
      <c r="BF258" s="249">
        <f>IF(N258="snížená",J258,0)</f>
        <v>0</v>
      </c>
      <c r="BG258" s="249">
        <f>IF(N258="zákl. přenesená",J258,0)</f>
        <v>0</v>
      </c>
      <c r="BH258" s="249">
        <f>IF(N258="sníž. přenesená",J258,0)</f>
        <v>0</v>
      </c>
      <c r="BI258" s="249">
        <f>IF(N258="nulová",J258,0)</f>
        <v>0</v>
      </c>
      <c r="BJ258" s="17" t="s">
        <v>86</v>
      </c>
      <c r="BK258" s="249">
        <f>ROUND(I258*H258,2)</f>
        <v>0</v>
      </c>
      <c r="BL258" s="17" t="s">
        <v>132</v>
      </c>
      <c r="BM258" s="248" t="s">
        <v>441</v>
      </c>
    </row>
    <row r="259" s="13" customFormat="1">
      <c r="A259" s="13"/>
      <c r="B259" s="250"/>
      <c r="C259" s="251"/>
      <c r="D259" s="252" t="s">
        <v>134</v>
      </c>
      <c r="E259" s="253" t="s">
        <v>1</v>
      </c>
      <c r="F259" s="254" t="s">
        <v>442</v>
      </c>
      <c r="G259" s="251"/>
      <c r="H259" s="255">
        <v>4.5</v>
      </c>
      <c r="I259" s="256"/>
      <c r="J259" s="251"/>
      <c r="K259" s="251"/>
      <c r="L259" s="257"/>
      <c r="M259" s="258"/>
      <c r="N259" s="259"/>
      <c r="O259" s="259"/>
      <c r="P259" s="259"/>
      <c r="Q259" s="259"/>
      <c r="R259" s="259"/>
      <c r="S259" s="259"/>
      <c r="T259" s="26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1" t="s">
        <v>134</v>
      </c>
      <c r="AU259" s="261" t="s">
        <v>88</v>
      </c>
      <c r="AV259" s="13" t="s">
        <v>88</v>
      </c>
      <c r="AW259" s="13" t="s">
        <v>34</v>
      </c>
      <c r="AX259" s="13" t="s">
        <v>86</v>
      </c>
      <c r="AY259" s="261" t="s">
        <v>126</v>
      </c>
    </row>
    <row r="260" s="2" customFormat="1" ht="24" customHeight="1">
      <c r="A260" s="38"/>
      <c r="B260" s="39"/>
      <c r="C260" s="236" t="s">
        <v>443</v>
      </c>
      <c r="D260" s="236" t="s">
        <v>128</v>
      </c>
      <c r="E260" s="237" t="s">
        <v>444</v>
      </c>
      <c r="F260" s="238" t="s">
        <v>445</v>
      </c>
      <c r="G260" s="239" t="s">
        <v>309</v>
      </c>
      <c r="H260" s="240">
        <v>6.5</v>
      </c>
      <c r="I260" s="241"/>
      <c r="J260" s="242">
        <f>ROUND(I260*H260,2)</f>
        <v>0</v>
      </c>
      <c r="K260" s="243"/>
      <c r="L260" s="44"/>
      <c r="M260" s="244" t="s">
        <v>1</v>
      </c>
      <c r="N260" s="245" t="s">
        <v>43</v>
      </c>
      <c r="O260" s="91"/>
      <c r="P260" s="246">
        <f>O260*H260</f>
        <v>0</v>
      </c>
      <c r="Q260" s="246">
        <v>0.10095</v>
      </c>
      <c r="R260" s="246">
        <f>Q260*H260</f>
        <v>0.65617499999999995</v>
      </c>
      <c r="S260" s="246">
        <v>0</v>
      </c>
      <c r="T260" s="247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48" t="s">
        <v>132</v>
      </c>
      <c r="AT260" s="248" t="s">
        <v>128</v>
      </c>
      <c r="AU260" s="248" t="s">
        <v>88</v>
      </c>
      <c r="AY260" s="17" t="s">
        <v>126</v>
      </c>
      <c r="BE260" s="249">
        <f>IF(N260="základní",J260,0)</f>
        <v>0</v>
      </c>
      <c r="BF260" s="249">
        <f>IF(N260="snížená",J260,0)</f>
        <v>0</v>
      </c>
      <c r="BG260" s="249">
        <f>IF(N260="zákl. přenesená",J260,0)</f>
        <v>0</v>
      </c>
      <c r="BH260" s="249">
        <f>IF(N260="sníž. přenesená",J260,0)</f>
        <v>0</v>
      </c>
      <c r="BI260" s="249">
        <f>IF(N260="nulová",J260,0)</f>
        <v>0</v>
      </c>
      <c r="BJ260" s="17" t="s">
        <v>86</v>
      </c>
      <c r="BK260" s="249">
        <f>ROUND(I260*H260,2)</f>
        <v>0</v>
      </c>
      <c r="BL260" s="17" t="s">
        <v>132</v>
      </c>
      <c r="BM260" s="248" t="s">
        <v>446</v>
      </c>
    </row>
    <row r="261" s="13" customFormat="1">
      <c r="A261" s="13"/>
      <c r="B261" s="250"/>
      <c r="C261" s="251"/>
      <c r="D261" s="252" t="s">
        <v>134</v>
      </c>
      <c r="E261" s="253" t="s">
        <v>1</v>
      </c>
      <c r="F261" s="254" t="s">
        <v>447</v>
      </c>
      <c r="G261" s="251"/>
      <c r="H261" s="255">
        <v>6.5</v>
      </c>
      <c r="I261" s="256"/>
      <c r="J261" s="251"/>
      <c r="K261" s="251"/>
      <c r="L261" s="257"/>
      <c r="M261" s="258"/>
      <c r="N261" s="259"/>
      <c r="O261" s="259"/>
      <c r="P261" s="259"/>
      <c r="Q261" s="259"/>
      <c r="R261" s="259"/>
      <c r="S261" s="259"/>
      <c r="T261" s="260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61" t="s">
        <v>134</v>
      </c>
      <c r="AU261" s="261" t="s">
        <v>88</v>
      </c>
      <c r="AV261" s="13" t="s">
        <v>88</v>
      </c>
      <c r="AW261" s="13" t="s">
        <v>34</v>
      </c>
      <c r="AX261" s="13" t="s">
        <v>86</v>
      </c>
      <c r="AY261" s="261" t="s">
        <v>126</v>
      </c>
    </row>
    <row r="262" s="2" customFormat="1" ht="16.5" customHeight="1">
      <c r="A262" s="38"/>
      <c r="B262" s="39"/>
      <c r="C262" s="276" t="s">
        <v>448</v>
      </c>
      <c r="D262" s="276" t="s">
        <v>266</v>
      </c>
      <c r="E262" s="277" t="s">
        <v>449</v>
      </c>
      <c r="F262" s="278" t="s">
        <v>450</v>
      </c>
      <c r="G262" s="279" t="s">
        <v>309</v>
      </c>
      <c r="H262" s="280">
        <v>6.5</v>
      </c>
      <c r="I262" s="281"/>
      <c r="J262" s="282">
        <f>ROUND(I262*H262,2)</f>
        <v>0</v>
      </c>
      <c r="K262" s="283"/>
      <c r="L262" s="284"/>
      <c r="M262" s="285" t="s">
        <v>1</v>
      </c>
      <c r="N262" s="286" t="s">
        <v>43</v>
      </c>
      <c r="O262" s="91"/>
      <c r="P262" s="246">
        <f>O262*H262</f>
        <v>0</v>
      </c>
      <c r="Q262" s="246">
        <v>0.021999999999999999</v>
      </c>
      <c r="R262" s="246">
        <f>Q262*H262</f>
        <v>0.14299999999999999</v>
      </c>
      <c r="S262" s="246">
        <v>0</v>
      </c>
      <c r="T262" s="247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48" t="s">
        <v>167</v>
      </c>
      <c r="AT262" s="248" t="s">
        <v>266</v>
      </c>
      <c r="AU262" s="248" t="s">
        <v>88</v>
      </c>
      <c r="AY262" s="17" t="s">
        <v>126</v>
      </c>
      <c r="BE262" s="249">
        <f>IF(N262="základní",J262,0)</f>
        <v>0</v>
      </c>
      <c r="BF262" s="249">
        <f>IF(N262="snížená",J262,0)</f>
        <v>0</v>
      </c>
      <c r="BG262" s="249">
        <f>IF(N262="zákl. přenesená",J262,0)</f>
        <v>0</v>
      </c>
      <c r="BH262" s="249">
        <f>IF(N262="sníž. přenesená",J262,0)</f>
        <v>0</v>
      </c>
      <c r="BI262" s="249">
        <f>IF(N262="nulová",J262,0)</f>
        <v>0</v>
      </c>
      <c r="BJ262" s="17" t="s">
        <v>86</v>
      </c>
      <c r="BK262" s="249">
        <f>ROUND(I262*H262,2)</f>
        <v>0</v>
      </c>
      <c r="BL262" s="17" t="s">
        <v>132</v>
      </c>
      <c r="BM262" s="248" t="s">
        <v>451</v>
      </c>
    </row>
    <row r="263" s="2" customFormat="1" ht="24" customHeight="1">
      <c r="A263" s="38"/>
      <c r="B263" s="39"/>
      <c r="C263" s="236" t="s">
        <v>452</v>
      </c>
      <c r="D263" s="236" t="s">
        <v>128</v>
      </c>
      <c r="E263" s="237" t="s">
        <v>453</v>
      </c>
      <c r="F263" s="238" t="s">
        <v>454</v>
      </c>
      <c r="G263" s="239" t="s">
        <v>309</v>
      </c>
      <c r="H263" s="240">
        <v>4.2999999999999998</v>
      </c>
      <c r="I263" s="241"/>
      <c r="J263" s="242">
        <f>ROUND(I263*H263,2)</f>
        <v>0</v>
      </c>
      <c r="K263" s="243"/>
      <c r="L263" s="44"/>
      <c r="M263" s="244" t="s">
        <v>1</v>
      </c>
      <c r="N263" s="245" t="s">
        <v>43</v>
      </c>
      <c r="O263" s="91"/>
      <c r="P263" s="246">
        <f>O263*H263</f>
        <v>0</v>
      </c>
      <c r="Q263" s="246">
        <v>0.00060999999999999997</v>
      </c>
      <c r="R263" s="246">
        <f>Q263*H263</f>
        <v>0.0026229999999999999</v>
      </c>
      <c r="S263" s="246">
        <v>0</v>
      </c>
      <c r="T263" s="247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48" t="s">
        <v>132</v>
      </c>
      <c r="AT263" s="248" t="s">
        <v>128</v>
      </c>
      <c r="AU263" s="248" t="s">
        <v>88</v>
      </c>
      <c r="AY263" s="17" t="s">
        <v>126</v>
      </c>
      <c r="BE263" s="249">
        <f>IF(N263="základní",J263,0)</f>
        <v>0</v>
      </c>
      <c r="BF263" s="249">
        <f>IF(N263="snížená",J263,0)</f>
        <v>0</v>
      </c>
      <c r="BG263" s="249">
        <f>IF(N263="zákl. přenesená",J263,0)</f>
        <v>0</v>
      </c>
      <c r="BH263" s="249">
        <f>IF(N263="sníž. přenesená",J263,0)</f>
        <v>0</v>
      </c>
      <c r="BI263" s="249">
        <f>IF(N263="nulová",J263,0)</f>
        <v>0</v>
      </c>
      <c r="BJ263" s="17" t="s">
        <v>86</v>
      </c>
      <c r="BK263" s="249">
        <f>ROUND(I263*H263,2)</f>
        <v>0</v>
      </c>
      <c r="BL263" s="17" t="s">
        <v>132</v>
      </c>
      <c r="BM263" s="248" t="s">
        <v>455</v>
      </c>
    </row>
    <row r="264" s="13" customFormat="1">
      <c r="A264" s="13"/>
      <c r="B264" s="250"/>
      <c r="C264" s="251"/>
      <c r="D264" s="252" t="s">
        <v>134</v>
      </c>
      <c r="E264" s="253" t="s">
        <v>1</v>
      </c>
      <c r="F264" s="254" t="s">
        <v>456</v>
      </c>
      <c r="G264" s="251"/>
      <c r="H264" s="255">
        <v>4.2999999999999998</v>
      </c>
      <c r="I264" s="256"/>
      <c r="J264" s="251"/>
      <c r="K264" s="251"/>
      <c r="L264" s="257"/>
      <c r="M264" s="258"/>
      <c r="N264" s="259"/>
      <c r="O264" s="259"/>
      <c r="P264" s="259"/>
      <c r="Q264" s="259"/>
      <c r="R264" s="259"/>
      <c r="S264" s="259"/>
      <c r="T264" s="26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61" t="s">
        <v>134</v>
      </c>
      <c r="AU264" s="261" t="s">
        <v>88</v>
      </c>
      <c r="AV264" s="13" t="s">
        <v>88</v>
      </c>
      <c r="AW264" s="13" t="s">
        <v>34</v>
      </c>
      <c r="AX264" s="13" t="s">
        <v>86</v>
      </c>
      <c r="AY264" s="261" t="s">
        <v>126</v>
      </c>
    </row>
    <row r="265" s="2" customFormat="1" ht="24" customHeight="1">
      <c r="A265" s="38"/>
      <c r="B265" s="39"/>
      <c r="C265" s="236" t="s">
        <v>457</v>
      </c>
      <c r="D265" s="236" t="s">
        <v>128</v>
      </c>
      <c r="E265" s="237" t="s">
        <v>458</v>
      </c>
      <c r="F265" s="238" t="s">
        <v>459</v>
      </c>
      <c r="G265" s="239" t="s">
        <v>309</v>
      </c>
      <c r="H265" s="240">
        <v>11</v>
      </c>
      <c r="I265" s="241"/>
      <c r="J265" s="242">
        <f>ROUND(I265*H265,2)</f>
        <v>0</v>
      </c>
      <c r="K265" s="243"/>
      <c r="L265" s="44"/>
      <c r="M265" s="244" t="s">
        <v>1</v>
      </c>
      <c r="N265" s="245" t="s">
        <v>43</v>
      </c>
      <c r="O265" s="91"/>
      <c r="P265" s="246">
        <f>O265*H265</f>
        <v>0</v>
      </c>
      <c r="Q265" s="246">
        <v>0</v>
      </c>
      <c r="R265" s="246">
        <f>Q265*H265</f>
        <v>0</v>
      </c>
      <c r="S265" s="246">
        <v>0</v>
      </c>
      <c r="T265" s="247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48" t="s">
        <v>132</v>
      </c>
      <c r="AT265" s="248" t="s">
        <v>128</v>
      </c>
      <c r="AU265" s="248" t="s">
        <v>88</v>
      </c>
      <c r="AY265" s="17" t="s">
        <v>126</v>
      </c>
      <c r="BE265" s="249">
        <f>IF(N265="základní",J265,0)</f>
        <v>0</v>
      </c>
      <c r="BF265" s="249">
        <f>IF(N265="snížená",J265,0)</f>
        <v>0</v>
      </c>
      <c r="BG265" s="249">
        <f>IF(N265="zákl. přenesená",J265,0)</f>
        <v>0</v>
      </c>
      <c r="BH265" s="249">
        <f>IF(N265="sníž. přenesená",J265,0)</f>
        <v>0</v>
      </c>
      <c r="BI265" s="249">
        <f>IF(N265="nulová",J265,0)</f>
        <v>0</v>
      </c>
      <c r="BJ265" s="17" t="s">
        <v>86</v>
      </c>
      <c r="BK265" s="249">
        <f>ROUND(I265*H265,2)</f>
        <v>0</v>
      </c>
      <c r="BL265" s="17" t="s">
        <v>132</v>
      </c>
      <c r="BM265" s="248" t="s">
        <v>460</v>
      </c>
    </row>
    <row r="266" s="2" customFormat="1">
      <c r="A266" s="38"/>
      <c r="B266" s="39"/>
      <c r="C266" s="40"/>
      <c r="D266" s="252" t="s">
        <v>240</v>
      </c>
      <c r="E266" s="40"/>
      <c r="F266" s="273" t="s">
        <v>461</v>
      </c>
      <c r="G266" s="40"/>
      <c r="H266" s="40"/>
      <c r="I266" s="144"/>
      <c r="J266" s="40"/>
      <c r="K266" s="40"/>
      <c r="L266" s="44"/>
      <c r="M266" s="274"/>
      <c r="N266" s="275"/>
      <c r="O266" s="91"/>
      <c r="P266" s="91"/>
      <c r="Q266" s="91"/>
      <c r="R266" s="91"/>
      <c r="S266" s="91"/>
      <c r="T266" s="92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240</v>
      </c>
      <c r="AU266" s="17" t="s">
        <v>88</v>
      </c>
    </row>
    <row r="267" s="13" customFormat="1">
      <c r="A267" s="13"/>
      <c r="B267" s="250"/>
      <c r="C267" s="251"/>
      <c r="D267" s="252" t="s">
        <v>134</v>
      </c>
      <c r="E267" s="253" t="s">
        <v>1</v>
      </c>
      <c r="F267" s="254" t="s">
        <v>462</v>
      </c>
      <c r="G267" s="251"/>
      <c r="H267" s="255">
        <v>11</v>
      </c>
      <c r="I267" s="256"/>
      <c r="J267" s="251"/>
      <c r="K267" s="251"/>
      <c r="L267" s="257"/>
      <c r="M267" s="258"/>
      <c r="N267" s="259"/>
      <c r="O267" s="259"/>
      <c r="P267" s="259"/>
      <c r="Q267" s="259"/>
      <c r="R267" s="259"/>
      <c r="S267" s="259"/>
      <c r="T267" s="26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1" t="s">
        <v>134</v>
      </c>
      <c r="AU267" s="261" t="s">
        <v>88</v>
      </c>
      <c r="AV267" s="13" t="s">
        <v>88</v>
      </c>
      <c r="AW267" s="13" t="s">
        <v>34</v>
      </c>
      <c r="AX267" s="13" t="s">
        <v>86</v>
      </c>
      <c r="AY267" s="261" t="s">
        <v>126</v>
      </c>
    </row>
    <row r="268" s="12" customFormat="1" ht="22.8" customHeight="1">
      <c r="A268" s="12"/>
      <c r="B268" s="220"/>
      <c r="C268" s="221"/>
      <c r="D268" s="222" t="s">
        <v>77</v>
      </c>
      <c r="E268" s="234" t="s">
        <v>463</v>
      </c>
      <c r="F268" s="234" t="s">
        <v>464</v>
      </c>
      <c r="G268" s="221"/>
      <c r="H268" s="221"/>
      <c r="I268" s="224"/>
      <c r="J268" s="235">
        <f>BK268</f>
        <v>0</v>
      </c>
      <c r="K268" s="221"/>
      <c r="L268" s="226"/>
      <c r="M268" s="227"/>
      <c r="N268" s="228"/>
      <c r="O268" s="228"/>
      <c r="P268" s="229">
        <f>SUM(P269:P277)</f>
        <v>0</v>
      </c>
      <c r="Q268" s="228"/>
      <c r="R268" s="229">
        <f>SUM(R269:R277)</f>
        <v>0</v>
      </c>
      <c r="S268" s="228"/>
      <c r="T268" s="230">
        <f>SUM(T269:T277)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31" t="s">
        <v>86</v>
      </c>
      <c r="AT268" s="232" t="s">
        <v>77</v>
      </c>
      <c r="AU268" s="232" t="s">
        <v>86</v>
      </c>
      <c r="AY268" s="231" t="s">
        <v>126</v>
      </c>
      <c r="BK268" s="233">
        <f>SUM(BK269:BK277)</f>
        <v>0</v>
      </c>
    </row>
    <row r="269" s="2" customFormat="1" ht="24" customHeight="1">
      <c r="A269" s="38"/>
      <c r="B269" s="39"/>
      <c r="C269" s="236" t="s">
        <v>465</v>
      </c>
      <c r="D269" s="236" t="s">
        <v>128</v>
      </c>
      <c r="E269" s="237" t="s">
        <v>466</v>
      </c>
      <c r="F269" s="238" t="s">
        <v>467</v>
      </c>
      <c r="G269" s="239" t="s">
        <v>248</v>
      </c>
      <c r="H269" s="240">
        <v>0.20999999999999999</v>
      </c>
      <c r="I269" s="241"/>
      <c r="J269" s="242">
        <f>ROUND(I269*H269,2)</f>
        <v>0</v>
      </c>
      <c r="K269" s="243"/>
      <c r="L269" s="44"/>
      <c r="M269" s="244" t="s">
        <v>1</v>
      </c>
      <c r="N269" s="245" t="s">
        <v>43</v>
      </c>
      <c r="O269" s="91"/>
      <c r="P269" s="246">
        <f>O269*H269</f>
        <v>0</v>
      </c>
      <c r="Q269" s="246">
        <v>0</v>
      </c>
      <c r="R269" s="246">
        <f>Q269*H269</f>
        <v>0</v>
      </c>
      <c r="S269" s="246">
        <v>0</v>
      </c>
      <c r="T269" s="247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48" t="s">
        <v>132</v>
      </c>
      <c r="AT269" s="248" t="s">
        <v>128</v>
      </c>
      <c r="AU269" s="248" t="s">
        <v>88</v>
      </c>
      <c r="AY269" s="17" t="s">
        <v>126</v>
      </c>
      <c r="BE269" s="249">
        <f>IF(N269="základní",J269,0)</f>
        <v>0</v>
      </c>
      <c r="BF269" s="249">
        <f>IF(N269="snížená",J269,0)</f>
        <v>0</v>
      </c>
      <c r="BG269" s="249">
        <f>IF(N269="zákl. přenesená",J269,0)</f>
        <v>0</v>
      </c>
      <c r="BH269" s="249">
        <f>IF(N269="sníž. přenesená",J269,0)</f>
        <v>0</v>
      </c>
      <c r="BI269" s="249">
        <f>IF(N269="nulová",J269,0)</f>
        <v>0</v>
      </c>
      <c r="BJ269" s="17" t="s">
        <v>86</v>
      </c>
      <c r="BK269" s="249">
        <f>ROUND(I269*H269,2)</f>
        <v>0</v>
      </c>
      <c r="BL269" s="17" t="s">
        <v>132</v>
      </c>
      <c r="BM269" s="248" t="s">
        <v>468</v>
      </c>
    </row>
    <row r="270" s="13" customFormat="1">
      <c r="A270" s="13"/>
      <c r="B270" s="250"/>
      <c r="C270" s="251"/>
      <c r="D270" s="252" t="s">
        <v>134</v>
      </c>
      <c r="E270" s="253" t="s">
        <v>1</v>
      </c>
      <c r="F270" s="254" t="s">
        <v>469</v>
      </c>
      <c r="G270" s="251"/>
      <c r="H270" s="255">
        <v>0.20999999999999999</v>
      </c>
      <c r="I270" s="256"/>
      <c r="J270" s="251"/>
      <c r="K270" s="251"/>
      <c r="L270" s="257"/>
      <c r="M270" s="258"/>
      <c r="N270" s="259"/>
      <c r="O270" s="259"/>
      <c r="P270" s="259"/>
      <c r="Q270" s="259"/>
      <c r="R270" s="259"/>
      <c r="S270" s="259"/>
      <c r="T270" s="26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1" t="s">
        <v>134</v>
      </c>
      <c r="AU270" s="261" t="s">
        <v>88</v>
      </c>
      <c r="AV270" s="13" t="s">
        <v>88</v>
      </c>
      <c r="AW270" s="13" t="s">
        <v>34</v>
      </c>
      <c r="AX270" s="13" t="s">
        <v>86</v>
      </c>
      <c r="AY270" s="261" t="s">
        <v>126</v>
      </c>
    </row>
    <row r="271" s="2" customFormat="1" ht="24" customHeight="1">
      <c r="A271" s="38"/>
      <c r="B271" s="39"/>
      <c r="C271" s="236" t="s">
        <v>470</v>
      </c>
      <c r="D271" s="236" t="s">
        <v>128</v>
      </c>
      <c r="E271" s="237" t="s">
        <v>471</v>
      </c>
      <c r="F271" s="238" t="s">
        <v>472</v>
      </c>
      <c r="G271" s="239" t="s">
        <v>248</v>
      </c>
      <c r="H271" s="240">
        <v>2.9500000000000002</v>
      </c>
      <c r="I271" s="241"/>
      <c r="J271" s="242">
        <f>ROUND(I271*H271,2)</f>
        <v>0</v>
      </c>
      <c r="K271" s="243"/>
      <c r="L271" s="44"/>
      <c r="M271" s="244" t="s">
        <v>1</v>
      </c>
      <c r="N271" s="245" t="s">
        <v>43</v>
      </c>
      <c r="O271" s="91"/>
      <c r="P271" s="246">
        <f>O271*H271</f>
        <v>0</v>
      </c>
      <c r="Q271" s="246">
        <v>0</v>
      </c>
      <c r="R271" s="246">
        <f>Q271*H271</f>
        <v>0</v>
      </c>
      <c r="S271" s="246">
        <v>0</v>
      </c>
      <c r="T271" s="247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48" t="s">
        <v>132</v>
      </c>
      <c r="AT271" s="248" t="s">
        <v>128</v>
      </c>
      <c r="AU271" s="248" t="s">
        <v>88</v>
      </c>
      <c r="AY271" s="17" t="s">
        <v>126</v>
      </c>
      <c r="BE271" s="249">
        <f>IF(N271="základní",J271,0)</f>
        <v>0</v>
      </c>
      <c r="BF271" s="249">
        <f>IF(N271="snížená",J271,0)</f>
        <v>0</v>
      </c>
      <c r="BG271" s="249">
        <f>IF(N271="zákl. přenesená",J271,0)</f>
        <v>0</v>
      </c>
      <c r="BH271" s="249">
        <f>IF(N271="sníž. přenesená",J271,0)</f>
        <v>0</v>
      </c>
      <c r="BI271" s="249">
        <f>IF(N271="nulová",J271,0)</f>
        <v>0</v>
      </c>
      <c r="BJ271" s="17" t="s">
        <v>86</v>
      </c>
      <c r="BK271" s="249">
        <f>ROUND(I271*H271,2)</f>
        <v>0</v>
      </c>
      <c r="BL271" s="17" t="s">
        <v>132</v>
      </c>
      <c r="BM271" s="248" t="s">
        <v>473</v>
      </c>
    </row>
    <row r="272" s="2" customFormat="1" ht="24" customHeight="1">
      <c r="A272" s="38"/>
      <c r="B272" s="39"/>
      <c r="C272" s="236" t="s">
        <v>474</v>
      </c>
      <c r="D272" s="236" t="s">
        <v>128</v>
      </c>
      <c r="E272" s="237" t="s">
        <v>475</v>
      </c>
      <c r="F272" s="238" t="s">
        <v>476</v>
      </c>
      <c r="G272" s="239" t="s">
        <v>248</v>
      </c>
      <c r="H272" s="240">
        <v>0.20999999999999999</v>
      </c>
      <c r="I272" s="241"/>
      <c r="J272" s="242">
        <f>ROUND(I272*H272,2)</f>
        <v>0</v>
      </c>
      <c r="K272" s="243"/>
      <c r="L272" s="44"/>
      <c r="M272" s="244" t="s">
        <v>1</v>
      </c>
      <c r="N272" s="245" t="s">
        <v>43</v>
      </c>
      <c r="O272" s="91"/>
      <c r="P272" s="246">
        <f>O272*H272</f>
        <v>0</v>
      </c>
      <c r="Q272" s="246">
        <v>0</v>
      </c>
      <c r="R272" s="246">
        <f>Q272*H272</f>
        <v>0</v>
      </c>
      <c r="S272" s="246">
        <v>0</v>
      </c>
      <c r="T272" s="247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48" t="s">
        <v>132</v>
      </c>
      <c r="AT272" s="248" t="s">
        <v>128</v>
      </c>
      <c r="AU272" s="248" t="s">
        <v>88</v>
      </c>
      <c r="AY272" s="17" t="s">
        <v>126</v>
      </c>
      <c r="BE272" s="249">
        <f>IF(N272="základní",J272,0)</f>
        <v>0</v>
      </c>
      <c r="BF272" s="249">
        <f>IF(N272="snížená",J272,0)</f>
        <v>0</v>
      </c>
      <c r="BG272" s="249">
        <f>IF(N272="zákl. přenesená",J272,0)</f>
        <v>0</v>
      </c>
      <c r="BH272" s="249">
        <f>IF(N272="sníž. přenesená",J272,0)</f>
        <v>0</v>
      </c>
      <c r="BI272" s="249">
        <f>IF(N272="nulová",J272,0)</f>
        <v>0</v>
      </c>
      <c r="BJ272" s="17" t="s">
        <v>86</v>
      </c>
      <c r="BK272" s="249">
        <f>ROUND(I272*H272,2)</f>
        <v>0</v>
      </c>
      <c r="BL272" s="17" t="s">
        <v>132</v>
      </c>
      <c r="BM272" s="248" t="s">
        <v>477</v>
      </c>
    </row>
    <row r="273" s="13" customFormat="1">
      <c r="A273" s="13"/>
      <c r="B273" s="250"/>
      <c r="C273" s="251"/>
      <c r="D273" s="252" t="s">
        <v>134</v>
      </c>
      <c r="E273" s="253" t="s">
        <v>1</v>
      </c>
      <c r="F273" s="254" t="s">
        <v>469</v>
      </c>
      <c r="G273" s="251"/>
      <c r="H273" s="255">
        <v>0.20999999999999999</v>
      </c>
      <c r="I273" s="256"/>
      <c r="J273" s="251"/>
      <c r="K273" s="251"/>
      <c r="L273" s="257"/>
      <c r="M273" s="258"/>
      <c r="N273" s="259"/>
      <c r="O273" s="259"/>
      <c r="P273" s="259"/>
      <c r="Q273" s="259"/>
      <c r="R273" s="259"/>
      <c r="S273" s="259"/>
      <c r="T273" s="26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61" t="s">
        <v>134</v>
      </c>
      <c r="AU273" s="261" t="s">
        <v>88</v>
      </c>
      <c r="AV273" s="13" t="s">
        <v>88</v>
      </c>
      <c r="AW273" s="13" t="s">
        <v>34</v>
      </c>
      <c r="AX273" s="13" t="s">
        <v>86</v>
      </c>
      <c r="AY273" s="261" t="s">
        <v>126</v>
      </c>
    </row>
    <row r="274" s="2" customFormat="1" ht="24" customHeight="1">
      <c r="A274" s="38"/>
      <c r="B274" s="39"/>
      <c r="C274" s="236" t="s">
        <v>478</v>
      </c>
      <c r="D274" s="236" t="s">
        <v>128</v>
      </c>
      <c r="E274" s="237" t="s">
        <v>479</v>
      </c>
      <c r="F274" s="238" t="s">
        <v>480</v>
      </c>
      <c r="G274" s="239" t="s">
        <v>248</v>
      </c>
      <c r="H274" s="240">
        <v>19.614000000000001</v>
      </c>
      <c r="I274" s="241"/>
      <c r="J274" s="242">
        <f>ROUND(I274*H274,2)</f>
        <v>0</v>
      </c>
      <c r="K274" s="243"/>
      <c r="L274" s="44"/>
      <c r="M274" s="244" t="s">
        <v>1</v>
      </c>
      <c r="N274" s="245" t="s">
        <v>43</v>
      </c>
      <c r="O274" s="91"/>
      <c r="P274" s="246">
        <f>O274*H274</f>
        <v>0</v>
      </c>
      <c r="Q274" s="246">
        <v>0</v>
      </c>
      <c r="R274" s="246">
        <f>Q274*H274</f>
        <v>0</v>
      </c>
      <c r="S274" s="246">
        <v>0</v>
      </c>
      <c r="T274" s="247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48" t="s">
        <v>132</v>
      </c>
      <c r="AT274" s="248" t="s">
        <v>128</v>
      </c>
      <c r="AU274" s="248" t="s">
        <v>88</v>
      </c>
      <c r="AY274" s="17" t="s">
        <v>126</v>
      </c>
      <c r="BE274" s="249">
        <f>IF(N274="základní",J274,0)</f>
        <v>0</v>
      </c>
      <c r="BF274" s="249">
        <f>IF(N274="snížená",J274,0)</f>
        <v>0</v>
      </c>
      <c r="BG274" s="249">
        <f>IF(N274="zákl. přenesená",J274,0)</f>
        <v>0</v>
      </c>
      <c r="BH274" s="249">
        <f>IF(N274="sníž. přenesená",J274,0)</f>
        <v>0</v>
      </c>
      <c r="BI274" s="249">
        <f>IF(N274="nulová",J274,0)</f>
        <v>0</v>
      </c>
      <c r="BJ274" s="17" t="s">
        <v>86</v>
      </c>
      <c r="BK274" s="249">
        <f>ROUND(I274*H274,2)</f>
        <v>0</v>
      </c>
      <c r="BL274" s="17" t="s">
        <v>132</v>
      </c>
      <c r="BM274" s="248" t="s">
        <v>481</v>
      </c>
    </row>
    <row r="275" s="13" customFormat="1">
      <c r="A275" s="13"/>
      <c r="B275" s="250"/>
      <c r="C275" s="251"/>
      <c r="D275" s="252" t="s">
        <v>134</v>
      </c>
      <c r="E275" s="253" t="s">
        <v>1</v>
      </c>
      <c r="F275" s="254" t="s">
        <v>482</v>
      </c>
      <c r="G275" s="251"/>
      <c r="H275" s="255">
        <v>16.428000000000001</v>
      </c>
      <c r="I275" s="256"/>
      <c r="J275" s="251"/>
      <c r="K275" s="251"/>
      <c r="L275" s="257"/>
      <c r="M275" s="258"/>
      <c r="N275" s="259"/>
      <c r="O275" s="259"/>
      <c r="P275" s="259"/>
      <c r="Q275" s="259"/>
      <c r="R275" s="259"/>
      <c r="S275" s="259"/>
      <c r="T275" s="26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1" t="s">
        <v>134</v>
      </c>
      <c r="AU275" s="261" t="s">
        <v>88</v>
      </c>
      <c r="AV275" s="13" t="s">
        <v>88</v>
      </c>
      <c r="AW275" s="13" t="s">
        <v>34</v>
      </c>
      <c r="AX275" s="13" t="s">
        <v>78</v>
      </c>
      <c r="AY275" s="261" t="s">
        <v>126</v>
      </c>
    </row>
    <row r="276" s="13" customFormat="1">
      <c r="A276" s="13"/>
      <c r="B276" s="250"/>
      <c r="C276" s="251"/>
      <c r="D276" s="252" t="s">
        <v>134</v>
      </c>
      <c r="E276" s="253" t="s">
        <v>1</v>
      </c>
      <c r="F276" s="254" t="s">
        <v>483</v>
      </c>
      <c r="G276" s="251"/>
      <c r="H276" s="255">
        <v>3.1859999999999999</v>
      </c>
      <c r="I276" s="256"/>
      <c r="J276" s="251"/>
      <c r="K276" s="251"/>
      <c r="L276" s="257"/>
      <c r="M276" s="258"/>
      <c r="N276" s="259"/>
      <c r="O276" s="259"/>
      <c r="P276" s="259"/>
      <c r="Q276" s="259"/>
      <c r="R276" s="259"/>
      <c r="S276" s="259"/>
      <c r="T276" s="260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1" t="s">
        <v>134</v>
      </c>
      <c r="AU276" s="261" t="s">
        <v>88</v>
      </c>
      <c r="AV276" s="13" t="s">
        <v>88</v>
      </c>
      <c r="AW276" s="13" t="s">
        <v>34</v>
      </c>
      <c r="AX276" s="13" t="s">
        <v>78</v>
      </c>
      <c r="AY276" s="261" t="s">
        <v>126</v>
      </c>
    </row>
    <row r="277" s="14" customFormat="1">
      <c r="A277" s="14"/>
      <c r="B277" s="262"/>
      <c r="C277" s="263"/>
      <c r="D277" s="252" t="s">
        <v>134</v>
      </c>
      <c r="E277" s="264" t="s">
        <v>1</v>
      </c>
      <c r="F277" s="265" t="s">
        <v>146</v>
      </c>
      <c r="G277" s="263"/>
      <c r="H277" s="266">
        <v>19.614000000000001</v>
      </c>
      <c r="I277" s="267"/>
      <c r="J277" s="263"/>
      <c r="K277" s="263"/>
      <c r="L277" s="268"/>
      <c r="M277" s="269"/>
      <c r="N277" s="270"/>
      <c r="O277" s="270"/>
      <c r="P277" s="270"/>
      <c r="Q277" s="270"/>
      <c r="R277" s="270"/>
      <c r="S277" s="270"/>
      <c r="T277" s="27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72" t="s">
        <v>134</v>
      </c>
      <c r="AU277" s="272" t="s">
        <v>88</v>
      </c>
      <c r="AV277" s="14" t="s">
        <v>132</v>
      </c>
      <c r="AW277" s="14" t="s">
        <v>34</v>
      </c>
      <c r="AX277" s="14" t="s">
        <v>86</v>
      </c>
      <c r="AY277" s="272" t="s">
        <v>126</v>
      </c>
    </row>
    <row r="278" s="12" customFormat="1" ht="22.8" customHeight="1">
      <c r="A278" s="12"/>
      <c r="B278" s="220"/>
      <c r="C278" s="221"/>
      <c r="D278" s="222" t="s">
        <v>77</v>
      </c>
      <c r="E278" s="234" t="s">
        <v>484</v>
      </c>
      <c r="F278" s="234" t="s">
        <v>485</v>
      </c>
      <c r="G278" s="221"/>
      <c r="H278" s="221"/>
      <c r="I278" s="224"/>
      <c r="J278" s="235">
        <f>BK278</f>
        <v>0</v>
      </c>
      <c r="K278" s="221"/>
      <c r="L278" s="226"/>
      <c r="M278" s="227"/>
      <c r="N278" s="228"/>
      <c r="O278" s="228"/>
      <c r="P278" s="229">
        <f>P279</f>
        <v>0</v>
      </c>
      <c r="Q278" s="228"/>
      <c r="R278" s="229">
        <f>R279</f>
        <v>0</v>
      </c>
      <c r="S278" s="228"/>
      <c r="T278" s="230">
        <f>T279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31" t="s">
        <v>86</v>
      </c>
      <c r="AT278" s="232" t="s">
        <v>77</v>
      </c>
      <c r="AU278" s="232" t="s">
        <v>86</v>
      </c>
      <c r="AY278" s="231" t="s">
        <v>126</v>
      </c>
      <c r="BK278" s="233">
        <f>BK279</f>
        <v>0</v>
      </c>
    </row>
    <row r="279" s="2" customFormat="1" ht="24" customHeight="1">
      <c r="A279" s="38"/>
      <c r="B279" s="39"/>
      <c r="C279" s="236" t="s">
        <v>486</v>
      </c>
      <c r="D279" s="236" t="s">
        <v>128</v>
      </c>
      <c r="E279" s="237" t="s">
        <v>487</v>
      </c>
      <c r="F279" s="238" t="s">
        <v>488</v>
      </c>
      <c r="G279" s="239" t="s">
        <v>248</v>
      </c>
      <c r="H279" s="240">
        <v>168.066</v>
      </c>
      <c r="I279" s="241"/>
      <c r="J279" s="242">
        <f>ROUND(I279*H279,2)</f>
        <v>0</v>
      </c>
      <c r="K279" s="243"/>
      <c r="L279" s="44"/>
      <c r="M279" s="297" t="s">
        <v>1</v>
      </c>
      <c r="N279" s="298" t="s">
        <v>43</v>
      </c>
      <c r="O279" s="299"/>
      <c r="P279" s="300">
        <f>O279*H279</f>
        <v>0</v>
      </c>
      <c r="Q279" s="300">
        <v>0</v>
      </c>
      <c r="R279" s="300">
        <f>Q279*H279</f>
        <v>0</v>
      </c>
      <c r="S279" s="300">
        <v>0</v>
      </c>
      <c r="T279" s="301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48" t="s">
        <v>132</v>
      </c>
      <c r="AT279" s="248" t="s">
        <v>128</v>
      </c>
      <c r="AU279" s="248" t="s">
        <v>88</v>
      </c>
      <c r="AY279" s="17" t="s">
        <v>126</v>
      </c>
      <c r="BE279" s="249">
        <f>IF(N279="základní",J279,0)</f>
        <v>0</v>
      </c>
      <c r="BF279" s="249">
        <f>IF(N279="snížená",J279,0)</f>
        <v>0</v>
      </c>
      <c r="BG279" s="249">
        <f>IF(N279="zákl. přenesená",J279,0)</f>
        <v>0</v>
      </c>
      <c r="BH279" s="249">
        <f>IF(N279="sníž. přenesená",J279,0)</f>
        <v>0</v>
      </c>
      <c r="BI279" s="249">
        <f>IF(N279="nulová",J279,0)</f>
        <v>0</v>
      </c>
      <c r="BJ279" s="17" t="s">
        <v>86</v>
      </c>
      <c r="BK279" s="249">
        <f>ROUND(I279*H279,2)</f>
        <v>0</v>
      </c>
      <c r="BL279" s="17" t="s">
        <v>132</v>
      </c>
      <c r="BM279" s="248" t="s">
        <v>489</v>
      </c>
    </row>
    <row r="280" s="2" customFormat="1" ht="6.96" customHeight="1">
      <c r="A280" s="38"/>
      <c r="B280" s="66"/>
      <c r="C280" s="67"/>
      <c r="D280" s="67"/>
      <c r="E280" s="67"/>
      <c r="F280" s="67"/>
      <c r="G280" s="67"/>
      <c r="H280" s="67"/>
      <c r="I280" s="183"/>
      <c r="J280" s="67"/>
      <c r="K280" s="67"/>
      <c r="L280" s="44"/>
      <c r="M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</row>
  </sheetData>
  <sheetProtection sheet="1" autoFilter="0" formatColumns="0" formatRows="0" objects="1" scenarios="1" spinCount="100000" saltValue="r67h1wUi0+414ehFMKtTNnI0rM2WcuDsrt/WymfdvL0p0epl5JTQAQWuy/8jVwQGZwaLsIGefWO1zzT+oux5VQ==" hashValue="/O6nXiuRbZY8Mu3gaaytlFi8CqlS662VnVHi3Iqosve7aqeOhRK3bCeyfcBxEQtMCqnOEWpIQyVRDFpSXAy/mQ==" algorithmName="SHA-512" password="CC35"/>
  <autoFilter ref="C123:K27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88</v>
      </c>
    </row>
    <row r="4" s="1" customFormat="1" ht="24.96" customHeight="1">
      <c r="B4" s="20"/>
      <c r="D4" s="140" t="s">
        <v>95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Parkoviště K Junčáku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96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490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7" t="s">
        <v>25</v>
      </c>
      <c r="J20" s="146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33</v>
      </c>
      <c r="F21" s="38"/>
      <c r="G21" s="38"/>
      <c r="H21" s="38"/>
      <c r="I21" s="147" t="s">
        <v>28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35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37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38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40</v>
      </c>
      <c r="G32" s="38"/>
      <c r="H32" s="38"/>
      <c r="I32" s="159" t="s">
        <v>39</v>
      </c>
      <c r="J32" s="158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42</v>
      </c>
      <c r="E33" s="142" t="s">
        <v>43</v>
      </c>
      <c r="F33" s="161">
        <f>ROUND((SUM(BE120:BE144)),  2)</f>
        <v>0</v>
      </c>
      <c r="G33" s="38"/>
      <c r="H33" s="38"/>
      <c r="I33" s="162">
        <v>0.20999999999999999</v>
      </c>
      <c r="J33" s="161">
        <f>ROUND(((SUM(BE120:BE144))*I33),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61">
        <f>ROUND((SUM(BF120:BF144)),  2)</f>
        <v>0</v>
      </c>
      <c r="G34" s="38"/>
      <c r="H34" s="38"/>
      <c r="I34" s="162">
        <v>0.14999999999999999</v>
      </c>
      <c r="J34" s="161">
        <f>ROUND(((SUM(BF120:BF144))*I34),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61">
        <f>ROUND((SUM(BG120:BG144)),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61">
        <f>ROUND((SUM(BH120:BH144)),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61">
        <f>ROUND((SUM(BI120:BI144)),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48</v>
      </c>
      <c r="E39" s="165"/>
      <c r="F39" s="165"/>
      <c r="G39" s="166" t="s">
        <v>49</v>
      </c>
      <c r="H39" s="167" t="s">
        <v>50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51</v>
      </c>
      <c r="E50" s="172"/>
      <c r="F50" s="172"/>
      <c r="G50" s="171" t="s">
        <v>52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53</v>
      </c>
      <c r="E61" s="175"/>
      <c r="F61" s="176" t="s">
        <v>54</v>
      </c>
      <c r="G61" s="174" t="s">
        <v>53</v>
      </c>
      <c r="H61" s="175"/>
      <c r="I61" s="177"/>
      <c r="J61" s="178" t="s">
        <v>54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55</v>
      </c>
      <c r="E65" s="179"/>
      <c r="F65" s="179"/>
      <c r="G65" s="171" t="s">
        <v>56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53</v>
      </c>
      <c r="E76" s="175"/>
      <c r="F76" s="176" t="s">
        <v>54</v>
      </c>
      <c r="G76" s="174" t="s">
        <v>53</v>
      </c>
      <c r="H76" s="175"/>
      <c r="I76" s="177"/>
      <c r="J76" s="178" t="s">
        <v>54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Parkoviště K Junčáku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VO - VO - Osvětlení parkoviště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147" t="s">
        <v>22</v>
      </c>
      <c r="J89" s="79" t="str">
        <f>IF(J12="","",J12)</f>
        <v>28. 12. 2019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7.9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147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47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99</v>
      </c>
      <c r="D94" s="189"/>
      <c r="E94" s="189"/>
      <c r="F94" s="189"/>
      <c r="G94" s="189"/>
      <c r="H94" s="189"/>
      <c r="I94" s="190"/>
      <c r="J94" s="191" t="s">
        <v>100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101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s="9" customFormat="1" ht="24.96" customHeight="1">
      <c r="A97" s="9"/>
      <c r="B97" s="193"/>
      <c r="C97" s="194"/>
      <c r="D97" s="195" t="s">
        <v>491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492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493</v>
      </c>
      <c r="E99" s="203"/>
      <c r="F99" s="203"/>
      <c r="G99" s="203"/>
      <c r="H99" s="203"/>
      <c r="I99" s="204"/>
      <c r="J99" s="205">
        <f>J133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494</v>
      </c>
      <c r="E100" s="203"/>
      <c r="F100" s="203"/>
      <c r="G100" s="203"/>
      <c r="H100" s="203"/>
      <c r="I100" s="204"/>
      <c r="J100" s="205">
        <f>J141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111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Parkoviště K Junčáku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96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VO - VO - Osvětlení parkoviště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Psáry - Dolní Jirčany </v>
      </c>
      <c r="G114" s="40"/>
      <c r="H114" s="40"/>
      <c r="I114" s="147" t="s">
        <v>22</v>
      </c>
      <c r="J114" s="79" t="str">
        <f>IF(J12="","",J12)</f>
        <v>28. 12. 2019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7.9" customHeight="1">
      <c r="A116" s="38"/>
      <c r="B116" s="39"/>
      <c r="C116" s="32" t="s">
        <v>24</v>
      </c>
      <c r="D116" s="40"/>
      <c r="E116" s="40"/>
      <c r="F116" s="27" t="str">
        <f>E15</f>
        <v>Obec Psáry</v>
      </c>
      <c r="G116" s="40"/>
      <c r="H116" s="40"/>
      <c r="I116" s="147" t="s">
        <v>31</v>
      </c>
      <c r="J116" s="36" t="str">
        <f>E21</f>
        <v>HW PROJEKT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29</v>
      </c>
      <c r="D117" s="40"/>
      <c r="E117" s="40"/>
      <c r="F117" s="27" t="str">
        <f>IF(E18="","",E18)</f>
        <v>Vyplň údaj</v>
      </c>
      <c r="G117" s="40"/>
      <c r="H117" s="40"/>
      <c r="I117" s="147" t="s">
        <v>35</v>
      </c>
      <c r="J117" s="36" t="str">
        <f>E24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112</v>
      </c>
      <c r="D119" s="210" t="s">
        <v>63</v>
      </c>
      <c r="E119" s="210" t="s">
        <v>59</v>
      </c>
      <c r="F119" s="210" t="s">
        <v>60</v>
      </c>
      <c r="G119" s="210" t="s">
        <v>113</v>
      </c>
      <c r="H119" s="210" t="s">
        <v>114</v>
      </c>
      <c r="I119" s="211" t="s">
        <v>115</v>
      </c>
      <c r="J119" s="212" t="s">
        <v>100</v>
      </c>
      <c r="K119" s="213" t="s">
        <v>116</v>
      </c>
      <c r="L119" s="214"/>
      <c r="M119" s="100" t="s">
        <v>1</v>
      </c>
      <c r="N119" s="101" t="s">
        <v>42</v>
      </c>
      <c r="O119" s="101" t="s">
        <v>117</v>
      </c>
      <c r="P119" s="101" t="s">
        <v>118</v>
      </c>
      <c r="Q119" s="101" t="s">
        <v>119</v>
      </c>
      <c r="R119" s="101" t="s">
        <v>120</v>
      </c>
      <c r="S119" s="101" t="s">
        <v>121</v>
      </c>
      <c r="T119" s="102" t="s">
        <v>122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123</v>
      </c>
      <c r="D120" s="40"/>
      <c r="E120" s="40"/>
      <c r="F120" s="40"/>
      <c r="G120" s="40"/>
      <c r="H120" s="40"/>
      <c r="I120" s="144"/>
      <c r="J120" s="215">
        <f>BK120</f>
        <v>0</v>
      </c>
      <c r="K120" s="40"/>
      <c r="L120" s="44"/>
      <c r="M120" s="103"/>
      <c r="N120" s="216"/>
      <c r="O120" s="104"/>
      <c r="P120" s="217">
        <f>P121</f>
        <v>0</v>
      </c>
      <c r="Q120" s="104"/>
      <c r="R120" s="217">
        <f>R121</f>
        <v>0</v>
      </c>
      <c r="S120" s="104"/>
      <c r="T120" s="218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77</v>
      </c>
      <c r="AU120" s="17" t="s">
        <v>102</v>
      </c>
      <c r="BK120" s="219">
        <f>BK121</f>
        <v>0</v>
      </c>
    </row>
    <row r="121" s="12" customFormat="1" ht="25.92" customHeight="1">
      <c r="A121" s="12"/>
      <c r="B121" s="220"/>
      <c r="C121" s="221"/>
      <c r="D121" s="222" t="s">
        <v>77</v>
      </c>
      <c r="E121" s="223" t="s">
        <v>266</v>
      </c>
      <c r="F121" s="223" t="s">
        <v>266</v>
      </c>
      <c r="G121" s="221"/>
      <c r="H121" s="221"/>
      <c r="I121" s="224"/>
      <c r="J121" s="225">
        <f>BK121</f>
        <v>0</v>
      </c>
      <c r="K121" s="221"/>
      <c r="L121" s="226"/>
      <c r="M121" s="227"/>
      <c r="N121" s="228"/>
      <c r="O121" s="228"/>
      <c r="P121" s="229">
        <f>P122+P133+P141</f>
        <v>0</v>
      </c>
      <c r="Q121" s="228"/>
      <c r="R121" s="229">
        <f>R122+R133+R141</f>
        <v>0</v>
      </c>
      <c r="S121" s="228"/>
      <c r="T121" s="230">
        <f>T122+T133+T141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139</v>
      </c>
      <c r="AT121" s="232" t="s">
        <v>77</v>
      </c>
      <c r="AU121" s="232" t="s">
        <v>78</v>
      </c>
      <c r="AY121" s="231" t="s">
        <v>126</v>
      </c>
      <c r="BK121" s="233">
        <f>BK122+BK133+BK141</f>
        <v>0</v>
      </c>
    </row>
    <row r="122" s="12" customFormat="1" ht="22.8" customHeight="1">
      <c r="A122" s="12"/>
      <c r="B122" s="220"/>
      <c r="C122" s="221"/>
      <c r="D122" s="222" t="s">
        <v>77</v>
      </c>
      <c r="E122" s="234" t="s">
        <v>495</v>
      </c>
      <c r="F122" s="234" t="s">
        <v>496</v>
      </c>
      <c r="G122" s="221"/>
      <c r="H122" s="221"/>
      <c r="I122" s="224"/>
      <c r="J122" s="235">
        <f>BK122</f>
        <v>0</v>
      </c>
      <c r="K122" s="221"/>
      <c r="L122" s="226"/>
      <c r="M122" s="227"/>
      <c r="N122" s="228"/>
      <c r="O122" s="228"/>
      <c r="P122" s="229">
        <f>SUM(P123:P132)</f>
        <v>0</v>
      </c>
      <c r="Q122" s="228"/>
      <c r="R122" s="229">
        <f>SUM(R123:R132)</f>
        <v>0</v>
      </c>
      <c r="S122" s="228"/>
      <c r="T122" s="230">
        <f>SUM(T123:T132)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139</v>
      </c>
      <c r="AT122" s="232" t="s">
        <v>77</v>
      </c>
      <c r="AU122" s="232" t="s">
        <v>86</v>
      </c>
      <c r="AY122" s="231" t="s">
        <v>126</v>
      </c>
      <c r="BK122" s="233">
        <f>SUM(BK123:BK132)</f>
        <v>0</v>
      </c>
    </row>
    <row r="123" s="2" customFormat="1" ht="16.5" customHeight="1">
      <c r="A123" s="38"/>
      <c r="B123" s="39"/>
      <c r="C123" s="236" t="s">
        <v>86</v>
      </c>
      <c r="D123" s="236" t="s">
        <v>128</v>
      </c>
      <c r="E123" s="237" t="s">
        <v>497</v>
      </c>
      <c r="F123" s="238" t="s">
        <v>498</v>
      </c>
      <c r="G123" s="239" t="s">
        <v>309</v>
      </c>
      <c r="H123" s="240">
        <v>80</v>
      </c>
      <c r="I123" s="241"/>
      <c r="J123" s="242">
        <f>ROUND(I123*H123,2)</f>
        <v>0</v>
      </c>
      <c r="K123" s="243"/>
      <c r="L123" s="44"/>
      <c r="M123" s="244" t="s">
        <v>1</v>
      </c>
      <c r="N123" s="245" t="s">
        <v>43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132</v>
      </c>
      <c r="AT123" s="248" t="s">
        <v>128</v>
      </c>
      <c r="AU123" s="248" t="s">
        <v>88</v>
      </c>
      <c r="AY123" s="17" t="s">
        <v>126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17" t="s">
        <v>86</v>
      </c>
      <c r="BK123" s="249">
        <f>ROUND(I123*H123,2)</f>
        <v>0</v>
      </c>
      <c r="BL123" s="17" t="s">
        <v>132</v>
      </c>
      <c r="BM123" s="248" t="s">
        <v>499</v>
      </c>
    </row>
    <row r="124" s="13" customFormat="1">
      <c r="A124" s="13"/>
      <c r="B124" s="250"/>
      <c r="C124" s="251"/>
      <c r="D124" s="252" t="s">
        <v>134</v>
      </c>
      <c r="E124" s="253" t="s">
        <v>1</v>
      </c>
      <c r="F124" s="254" t="s">
        <v>500</v>
      </c>
      <c r="G124" s="251"/>
      <c r="H124" s="255">
        <v>80</v>
      </c>
      <c r="I124" s="256"/>
      <c r="J124" s="251"/>
      <c r="K124" s="251"/>
      <c r="L124" s="257"/>
      <c r="M124" s="258"/>
      <c r="N124" s="259"/>
      <c r="O124" s="259"/>
      <c r="P124" s="259"/>
      <c r="Q124" s="259"/>
      <c r="R124" s="259"/>
      <c r="S124" s="259"/>
      <c r="T124" s="26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61" t="s">
        <v>134</v>
      </c>
      <c r="AU124" s="261" t="s">
        <v>88</v>
      </c>
      <c r="AV124" s="13" t="s">
        <v>88</v>
      </c>
      <c r="AW124" s="13" t="s">
        <v>34</v>
      </c>
      <c r="AX124" s="13" t="s">
        <v>86</v>
      </c>
      <c r="AY124" s="261" t="s">
        <v>126</v>
      </c>
    </row>
    <row r="125" s="2" customFormat="1" ht="24" customHeight="1">
      <c r="A125" s="38"/>
      <c r="B125" s="39"/>
      <c r="C125" s="236" t="s">
        <v>88</v>
      </c>
      <c r="D125" s="236" t="s">
        <v>128</v>
      </c>
      <c r="E125" s="237" t="s">
        <v>501</v>
      </c>
      <c r="F125" s="238" t="s">
        <v>502</v>
      </c>
      <c r="G125" s="239" t="s">
        <v>309</v>
      </c>
      <c r="H125" s="240">
        <v>80</v>
      </c>
      <c r="I125" s="241"/>
      <c r="J125" s="242">
        <f>ROUND(I125*H125,2)</f>
        <v>0</v>
      </c>
      <c r="K125" s="243"/>
      <c r="L125" s="44"/>
      <c r="M125" s="244" t="s">
        <v>1</v>
      </c>
      <c r="N125" s="245" t="s">
        <v>43</v>
      </c>
      <c r="O125" s="91"/>
      <c r="P125" s="246">
        <f>O125*H125</f>
        <v>0</v>
      </c>
      <c r="Q125" s="246">
        <v>0</v>
      </c>
      <c r="R125" s="246">
        <f>Q125*H125</f>
        <v>0</v>
      </c>
      <c r="S125" s="246">
        <v>0</v>
      </c>
      <c r="T125" s="247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48" t="s">
        <v>132</v>
      </c>
      <c r="AT125" s="248" t="s">
        <v>128</v>
      </c>
      <c r="AU125" s="248" t="s">
        <v>88</v>
      </c>
      <c r="AY125" s="17" t="s">
        <v>126</v>
      </c>
      <c r="BE125" s="249">
        <f>IF(N125="základní",J125,0)</f>
        <v>0</v>
      </c>
      <c r="BF125" s="249">
        <f>IF(N125="snížená",J125,0)</f>
        <v>0</v>
      </c>
      <c r="BG125" s="249">
        <f>IF(N125="zákl. přenesená",J125,0)</f>
        <v>0</v>
      </c>
      <c r="BH125" s="249">
        <f>IF(N125="sníž. přenesená",J125,0)</f>
        <v>0</v>
      </c>
      <c r="BI125" s="249">
        <f>IF(N125="nulová",J125,0)</f>
        <v>0</v>
      </c>
      <c r="BJ125" s="17" t="s">
        <v>86</v>
      </c>
      <c r="BK125" s="249">
        <f>ROUND(I125*H125,2)</f>
        <v>0</v>
      </c>
      <c r="BL125" s="17" t="s">
        <v>132</v>
      </c>
      <c r="BM125" s="248" t="s">
        <v>503</v>
      </c>
    </row>
    <row r="126" s="2" customFormat="1" ht="36" customHeight="1">
      <c r="A126" s="38"/>
      <c r="B126" s="39"/>
      <c r="C126" s="236" t="s">
        <v>139</v>
      </c>
      <c r="D126" s="236" t="s">
        <v>128</v>
      </c>
      <c r="E126" s="237" t="s">
        <v>504</v>
      </c>
      <c r="F126" s="238" t="s">
        <v>505</v>
      </c>
      <c r="G126" s="239" t="s">
        <v>506</v>
      </c>
      <c r="H126" s="240">
        <v>3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43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132</v>
      </c>
      <c r="AT126" s="248" t="s">
        <v>128</v>
      </c>
      <c r="AU126" s="248" t="s">
        <v>88</v>
      </c>
      <c r="AY126" s="17" t="s">
        <v>126</v>
      </c>
      <c r="BE126" s="249">
        <f>IF(N126="základní",J126,0)</f>
        <v>0</v>
      </c>
      <c r="BF126" s="249">
        <f>IF(N126="snížená",J126,0)</f>
        <v>0</v>
      </c>
      <c r="BG126" s="249">
        <f>IF(N126="zákl. přenesená",J126,0)</f>
        <v>0</v>
      </c>
      <c r="BH126" s="249">
        <f>IF(N126="sníž. přenesená",J126,0)</f>
        <v>0</v>
      </c>
      <c r="BI126" s="249">
        <f>IF(N126="nulová",J126,0)</f>
        <v>0</v>
      </c>
      <c r="BJ126" s="17" t="s">
        <v>86</v>
      </c>
      <c r="BK126" s="249">
        <f>ROUND(I126*H126,2)</f>
        <v>0</v>
      </c>
      <c r="BL126" s="17" t="s">
        <v>132</v>
      </c>
      <c r="BM126" s="248" t="s">
        <v>507</v>
      </c>
    </row>
    <row r="127" s="2" customFormat="1" ht="24" customHeight="1">
      <c r="A127" s="38"/>
      <c r="B127" s="39"/>
      <c r="C127" s="236" t="s">
        <v>132</v>
      </c>
      <c r="D127" s="236" t="s">
        <v>128</v>
      </c>
      <c r="E127" s="237" t="s">
        <v>508</v>
      </c>
      <c r="F127" s="238" t="s">
        <v>509</v>
      </c>
      <c r="G127" s="239" t="s">
        <v>506</v>
      </c>
      <c r="H127" s="240">
        <v>3</v>
      </c>
      <c r="I127" s="241"/>
      <c r="J127" s="242">
        <f>ROUND(I127*H127,2)</f>
        <v>0</v>
      </c>
      <c r="K127" s="243"/>
      <c r="L127" s="44"/>
      <c r="M127" s="244" t="s">
        <v>1</v>
      </c>
      <c r="N127" s="245" t="s">
        <v>43</v>
      </c>
      <c r="O127" s="91"/>
      <c r="P127" s="246">
        <f>O127*H127</f>
        <v>0</v>
      </c>
      <c r="Q127" s="246">
        <v>0</v>
      </c>
      <c r="R127" s="246">
        <f>Q127*H127</f>
        <v>0</v>
      </c>
      <c r="S127" s="246">
        <v>0</v>
      </c>
      <c r="T127" s="247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48" t="s">
        <v>132</v>
      </c>
      <c r="AT127" s="248" t="s">
        <v>128</v>
      </c>
      <c r="AU127" s="248" t="s">
        <v>88</v>
      </c>
      <c r="AY127" s="17" t="s">
        <v>126</v>
      </c>
      <c r="BE127" s="249">
        <f>IF(N127="základní",J127,0)</f>
        <v>0</v>
      </c>
      <c r="BF127" s="249">
        <f>IF(N127="snížená",J127,0)</f>
        <v>0</v>
      </c>
      <c r="BG127" s="249">
        <f>IF(N127="zákl. přenesená",J127,0)</f>
        <v>0</v>
      </c>
      <c r="BH127" s="249">
        <f>IF(N127="sníž. přenesená",J127,0)</f>
        <v>0</v>
      </c>
      <c r="BI127" s="249">
        <f>IF(N127="nulová",J127,0)</f>
        <v>0</v>
      </c>
      <c r="BJ127" s="17" t="s">
        <v>86</v>
      </c>
      <c r="BK127" s="249">
        <f>ROUND(I127*H127,2)</f>
        <v>0</v>
      </c>
      <c r="BL127" s="17" t="s">
        <v>132</v>
      </c>
      <c r="BM127" s="248" t="s">
        <v>510</v>
      </c>
    </row>
    <row r="128" s="2" customFormat="1" ht="16.5" customHeight="1">
      <c r="A128" s="38"/>
      <c r="B128" s="39"/>
      <c r="C128" s="236" t="s">
        <v>151</v>
      </c>
      <c r="D128" s="236" t="s">
        <v>128</v>
      </c>
      <c r="E128" s="237" t="s">
        <v>511</v>
      </c>
      <c r="F128" s="238" t="s">
        <v>512</v>
      </c>
      <c r="G128" s="239" t="s">
        <v>309</v>
      </c>
      <c r="H128" s="240">
        <v>70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43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132</v>
      </c>
      <c r="AT128" s="248" t="s">
        <v>128</v>
      </c>
      <c r="AU128" s="248" t="s">
        <v>88</v>
      </c>
      <c r="AY128" s="17" t="s">
        <v>126</v>
      </c>
      <c r="BE128" s="249">
        <f>IF(N128="základní",J128,0)</f>
        <v>0</v>
      </c>
      <c r="BF128" s="249">
        <f>IF(N128="snížená",J128,0)</f>
        <v>0</v>
      </c>
      <c r="BG128" s="249">
        <f>IF(N128="zákl. přenesená",J128,0)</f>
        <v>0</v>
      </c>
      <c r="BH128" s="249">
        <f>IF(N128="sníž. přenesená",J128,0)</f>
        <v>0</v>
      </c>
      <c r="BI128" s="249">
        <f>IF(N128="nulová",J128,0)</f>
        <v>0</v>
      </c>
      <c r="BJ128" s="17" t="s">
        <v>86</v>
      </c>
      <c r="BK128" s="249">
        <f>ROUND(I128*H128,2)</f>
        <v>0</v>
      </c>
      <c r="BL128" s="17" t="s">
        <v>132</v>
      </c>
      <c r="BM128" s="248" t="s">
        <v>513</v>
      </c>
    </row>
    <row r="129" s="2" customFormat="1" ht="24" customHeight="1">
      <c r="A129" s="38"/>
      <c r="B129" s="39"/>
      <c r="C129" s="236" t="s">
        <v>157</v>
      </c>
      <c r="D129" s="236" t="s">
        <v>128</v>
      </c>
      <c r="E129" s="237" t="s">
        <v>514</v>
      </c>
      <c r="F129" s="238" t="s">
        <v>515</v>
      </c>
      <c r="G129" s="239" t="s">
        <v>309</v>
      </c>
      <c r="H129" s="240">
        <v>3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43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132</v>
      </c>
      <c r="AT129" s="248" t="s">
        <v>128</v>
      </c>
      <c r="AU129" s="248" t="s">
        <v>88</v>
      </c>
      <c r="AY129" s="17" t="s">
        <v>126</v>
      </c>
      <c r="BE129" s="249">
        <f>IF(N129="základní",J129,0)</f>
        <v>0</v>
      </c>
      <c r="BF129" s="249">
        <f>IF(N129="snížená",J129,0)</f>
        <v>0</v>
      </c>
      <c r="BG129" s="249">
        <f>IF(N129="zákl. přenesená",J129,0)</f>
        <v>0</v>
      </c>
      <c r="BH129" s="249">
        <f>IF(N129="sníž. přenesená",J129,0)</f>
        <v>0</v>
      </c>
      <c r="BI129" s="249">
        <f>IF(N129="nulová",J129,0)</f>
        <v>0</v>
      </c>
      <c r="BJ129" s="17" t="s">
        <v>86</v>
      </c>
      <c r="BK129" s="249">
        <f>ROUND(I129*H129,2)</f>
        <v>0</v>
      </c>
      <c r="BL129" s="17" t="s">
        <v>132</v>
      </c>
      <c r="BM129" s="248" t="s">
        <v>516</v>
      </c>
    </row>
    <row r="130" s="2" customFormat="1" ht="16.5" customHeight="1">
      <c r="A130" s="38"/>
      <c r="B130" s="39"/>
      <c r="C130" s="236" t="s">
        <v>162</v>
      </c>
      <c r="D130" s="236" t="s">
        <v>128</v>
      </c>
      <c r="E130" s="237" t="s">
        <v>517</v>
      </c>
      <c r="F130" s="238" t="s">
        <v>518</v>
      </c>
      <c r="G130" s="239" t="s">
        <v>309</v>
      </c>
      <c r="H130" s="240">
        <v>70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43</v>
      </c>
      <c r="O130" s="91"/>
      <c r="P130" s="246">
        <f>O130*H130</f>
        <v>0</v>
      </c>
      <c r="Q130" s="246">
        <v>0</v>
      </c>
      <c r="R130" s="246">
        <f>Q130*H130</f>
        <v>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132</v>
      </c>
      <c r="AT130" s="248" t="s">
        <v>128</v>
      </c>
      <c r="AU130" s="248" t="s">
        <v>88</v>
      </c>
      <c r="AY130" s="17" t="s">
        <v>126</v>
      </c>
      <c r="BE130" s="249">
        <f>IF(N130="základní",J130,0)</f>
        <v>0</v>
      </c>
      <c r="BF130" s="249">
        <f>IF(N130="snížená",J130,0)</f>
        <v>0</v>
      </c>
      <c r="BG130" s="249">
        <f>IF(N130="zákl. přenesená",J130,0)</f>
        <v>0</v>
      </c>
      <c r="BH130" s="249">
        <f>IF(N130="sníž. přenesená",J130,0)</f>
        <v>0</v>
      </c>
      <c r="BI130" s="249">
        <f>IF(N130="nulová",J130,0)</f>
        <v>0</v>
      </c>
      <c r="BJ130" s="17" t="s">
        <v>86</v>
      </c>
      <c r="BK130" s="249">
        <f>ROUND(I130*H130,2)</f>
        <v>0</v>
      </c>
      <c r="BL130" s="17" t="s">
        <v>132</v>
      </c>
      <c r="BM130" s="248" t="s">
        <v>519</v>
      </c>
    </row>
    <row r="131" s="13" customFormat="1">
      <c r="A131" s="13"/>
      <c r="B131" s="250"/>
      <c r="C131" s="251"/>
      <c r="D131" s="252" t="s">
        <v>134</v>
      </c>
      <c r="E131" s="253" t="s">
        <v>1</v>
      </c>
      <c r="F131" s="254" t="s">
        <v>486</v>
      </c>
      <c r="G131" s="251"/>
      <c r="H131" s="255">
        <v>70</v>
      </c>
      <c r="I131" s="256"/>
      <c r="J131" s="251"/>
      <c r="K131" s="251"/>
      <c r="L131" s="257"/>
      <c r="M131" s="258"/>
      <c r="N131" s="259"/>
      <c r="O131" s="259"/>
      <c r="P131" s="259"/>
      <c r="Q131" s="259"/>
      <c r="R131" s="259"/>
      <c r="S131" s="259"/>
      <c r="T131" s="26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1" t="s">
        <v>134</v>
      </c>
      <c r="AU131" s="261" t="s">
        <v>88</v>
      </c>
      <c r="AV131" s="13" t="s">
        <v>88</v>
      </c>
      <c r="AW131" s="13" t="s">
        <v>34</v>
      </c>
      <c r="AX131" s="13" t="s">
        <v>86</v>
      </c>
      <c r="AY131" s="261" t="s">
        <v>126</v>
      </c>
    </row>
    <row r="132" s="2" customFormat="1" ht="16.5" customHeight="1">
      <c r="A132" s="38"/>
      <c r="B132" s="39"/>
      <c r="C132" s="236" t="s">
        <v>167</v>
      </c>
      <c r="D132" s="236" t="s">
        <v>128</v>
      </c>
      <c r="E132" s="237" t="s">
        <v>520</v>
      </c>
      <c r="F132" s="238" t="s">
        <v>521</v>
      </c>
      <c r="G132" s="239" t="s">
        <v>522</v>
      </c>
      <c r="H132" s="240">
        <v>1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43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132</v>
      </c>
      <c r="AT132" s="248" t="s">
        <v>128</v>
      </c>
      <c r="AU132" s="248" t="s">
        <v>88</v>
      </c>
      <c r="AY132" s="17" t="s">
        <v>126</v>
      </c>
      <c r="BE132" s="249">
        <f>IF(N132="základní",J132,0)</f>
        <v>0</v>
      </c>
      <c r="BF132" s="249">
        <f>IF(N132="snížená",J132,0)</f>
        <v>0</v>
      </c>
      <c r="BG132" s="249">
        <f>IF(N132="zákl. přenesená",J132,0)</f>
        <v>0</v>
      </c>
      <c r="BH132" s="249">
        <f>IF(N132="sníž. přenesená",J132,0)</f>
        <v>0</v>
      </c>
      <c r="BI132" s="249">
        <f>IF(N132="nulová",J132,0)</f>
        <v>0</v>
      </c>
      <c r="BJ132" s="17" t="s">
        <v>86</v>
      </c>
      <c r="BK132" s="249">
        <f>ROUND(I132*H132,2)</f>
        <v>0</v>
      </c>
      <c r="BL132" s="17" t="s">
        <v>132</v>
      </c>
      <c r="BM132" s="248" t="s">
        <v>523</v>
      </c>
    </row>
    <row r="133" s="12" customFormat="1" ht="22.8" customHeight="1">
      <c r="A133" s="12"/>
      <c r="B133" s="220"/>
      <c r="C133" s="221"/>
      <c r="D133" s="222" t="s">
        <v>77</v>
      </c>
      <c r="E133" s="234" t="s">
        <v>524</v>
      </c>
      <c r="F133" s="234" t="s">
        <v>525</v>
      </c>
      <c r="G133" s="221"/>
      <c r="H133" s="221"/>
      <c r="I133" s="224"/>
      <c r="J133" s="235">
        <f>BK133</f>
        <v>0</v>
      </c>
      <c r="K133" s="221"/>
      <c r="L133" s="226"/>
      <c r="M133" s="227"/>
      <c r="N133" s="228"/>
      <c r="O133" s="228"/>
      <c r="P133" s="229">
        <f>SUM(P134:P140)</f>
        <v>0</v>
      </c>
      <c r="Q133" s="228"/>
      <c r="R133" s="229">
        <f>SUM(R134:R140)</f>
        <v>0</v>
      </c>
      <c r="S133" s="228"/>
      <c r="T133" s="230">
        <f>SUM(T134:T140)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1" t="s">
        <v>139</v>
      </c>
      <c r="AT133" s="232" t="s">
        <v>77</v>
      </c>
      <c r="AU133" s="232" t="s">
        <v>86</v>
      </c>
      <c r="AY133" s="231" t="s">
        <v>126</v>
      </c>
      <c r="BK133" s="233">
        <f>SUM(BK134:BK140)</f>
        <v>0</v>
      </c>
    </row>
    <row r="134" s="2" customFormat="1" ht="24" customHeight="1">
      <c r="A134" s="38"/>
      <c r="B134" s="39"/>
      <c r="C134" s="236" t="s">
        <v>172</v>
      </c>
      <c r="D134" s="236" t="s">
        <v>128</v>
      </c>
      <c r="E134" s="237" t="s">
        <v>237</v>
      </c>
      <c r="F134" s="238" t="s">
        <v>238</v>
      </c>
      <c r="G134" s="239" t="s">
        <v>154</v>
      </c>
      <c r="H134" s="240">
        <v>5.3799999999999999</v>
      </c>
      <c r="I134" s="241"/>
      <c r="J134" s="242">
        <f>ROUND(I134*H134,2)</f>
        <v>0</v>
      </c>
      <c r="K134" s="243"/>
      <c r="L134" s="44"/>
      <c r="M134" s="244" t="s">
        <v>1</v>
      </c>
      <c r="N134" s="245" t="s">
        <v>43</v>
      </c>
      <c r="O134" s="91"/>
      <c r="P134" s="246">
        <f>O134*H134</f>
        <v>0</v>
      </c>
      <c r="Q134" s="246">
        <v>0</v>
      </c>
      <c r="R134" s="246">
        <f>Q134*H134</f>
        <v>0</v>
      </c>
      <c r="S134" s="246">
        <v>0</v>
      </c>
      <c r="T134" s="247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48" t="s">
        <v>132</v>
      </c>
      <c r="AT134" s="248" t="s">
        <v>128</v>
      </c>
      <c r="AU134" s="248" t="s">
        <v>88</v>
      </c>
      <c r="AY134" s="17" t="s">
        <v>126</v>
      </c>
      <c r="BE134" s="249">
        <f>IF(N134="základní",J134,0)</f>
        <v>0</v>
      </c>
      <c r="BF134" s="249">
        <f>IF(N134="snížená",J134,0)</f>
        <v>0</v>
      </c>
      <c r="BG134" s="249">
        <f>IF(N134="zákl. přenesená",J134,0)</f>
        <v>0</v>
      </c>
      <c r="BH134" s="249">
        <f>IF(N134="sníž. přenesená",J134,0)</f>
        <v>0</v>
      </c>
      <c r="BI134" s="249">
        <f>IF(N134="nulová",J134,0)</f>
        <v>0</v>
      </c>
      <c r="BJ134" s="17" t="s">
        <v>86</v>
      </c>
      <c r="BK134" s="249">
        <f>ROUND(I134*H134,2)</f>
        <v>0</v>
      </c>
      <c r="BL134" s="17" t="s">
        <v>132</v>
      </c>
      <c r="BM134" s="248" t="s">
        <v>526</v>
      </c>
    </row>
    <row r="135" s="13" customFormat="1">
      <c r="A135" s="13"/>
      <c r="B135" s="250"/>
      <c r="C135" s="251"/>
      <c r="D135" s="252" t="s">
        <v>134</v>
      </c>
      <c r="E135" s="253" t="s">
        <v>1</v>
      </c>
      <c r="F135" s="254" t="s">
        <v>527</v>
      </c>
      <c r="G135" s="251"/>
      <c r="H135" s="255">
        <v>5.3799999999999999</v>
      </c>
      <c r="I135" s="256"/>
      <c r="J135" s="251"/>
      <c r="K135" s="251"/>
      <c r="L135" s="257"/>
      <c r="M135" s="258"/>
      <c r="N135" s="259"/>
      <c r="O135" s="259"/>
      <c r="P135" s="259"/>
      <c r="Q135" s="259"/>
      <c r="R135" s="259"/>
      <c r="S135" s="259"/>
      <c r="T135" s="26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1" t="s">
        <v>134</v>
      </c>
      <c r="AU135" s="261" t="s">
        <v>88</v>
      </c>
      <c r="AV135" s="13" t="s">
        <v>88</v>
      </c>
      <c r="AW135" s="13" t="s">
        <v>34</v>
      </c>
      <c r="AX135" s="13" t="s">
        <v>86</v>
      </c>
      <c r="AY135" s="261" t="s">
        <v>126</v>
      </c>
    </row>
    <row r="136" s="2" customFormat="1" ht="24" customHeight="1">
      <c r="A136" s="38"/>
      <c r="B136" s="39"/>
      <c r="C136" s="236" t="s">
        <v>177</v>
      </c>
      <c r="D136" s="236" t="s">
        <v>128</v>
      </c>
      <c r="E136" s="237" t="s">
        <v>246</v>
      </c>
      <c r="F136" s="238" t="s">
        <v>247</v>
      </c>
      <c r="G136" s="239" t="s">
        <v>248</v>
      </c>
      <c r="H136" s="240">
        <v>9.6839999999999993</v>
      </c>
      <c r="I136" s="241"/>
      <c r="J136" s="242">
        <f>ROUND(I136*H136,2)</f>
        <v>0</v>
      </c>
      <c r="K136" s="243"/>
      <c r="L136" s="44"/>
      <c r="M136" s="244" t="s">
        <v>1</v>
      </c>
      <c r="N136" s="245" t="s">
        <v>43</v>
      </c>
      <c r="O136" s="91"/>
      <c r="P136" s="246">
        <f>O136*H136</f>
        <v>0</v>
      </c>
      <c r="Q136" s="246">
        <v>0</v>
      </c>
      <c r="R136" s="246">
        <f>Q136*H136</f>
        <v>0</v>
      </c>
      <c r="S136" s="246">
        <v>0</v>
      </c>
      <c r="T136" s="247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48" t="s">
        <v>132</v>
      </c>
      <c r="AT136" s="248" t="s">
        <v>128</v>
      </c>
      <c r="AU136" s="248" t="s">
        <v>88</v>
      </c>
      <c r="AY136" s="17" t="s">
        <v>126</v>
      </c>
      <c r="BE136" s="249">
        <f>IF(N136="základní",J136,0)</f>
        <v>0</v>
      </c>
      <c r="BF136" s="249">
        <f>IF(N136="snížená",J136,0)</f>
        <v>0</v>
      </c>
      <c r="BG136" s="249">
        <f>IF(N136="zákl. přenesená",J136,0)</f>
        <v>0</v>
      </c>
      <c r="BH136" s="249">
        <f>IF(N136="sníž. přenesená",J136,0)</f>
        <v>0</v>
      </c>
      <c r="BI136" s="249">
        <f>IF(N136="nulová",J136,0)</f>
        <v>0</v>
      </c>
      <c r="BJ136" s="17" t="s">
        <v>86</v>
      </c>
      <c r="BK136" s="249">
        <f>ROUND(I136*H136,2)</f>
        <v>0</v>
      </c>
      <c r="BL136" s="17" t="s">
        <v>132</v>
      </c>
      <c r="BM136" s="248" t="s">
        <v>528</v>
      </c>
    </row>
    <row r="137" s="13" customFormat="1">
      <c r="A137" s="13"/>
      <c r="B137" s="250"/>
      <c r="C137" s="251"/>
      <c r="D137" s="252" t="s">
        <v>134</v>
      </c>
      <c r="E137" s="253" t="s">
        <v>1</v>
      </c>
      <c r="F137" s="254" t="s">
        <v>529</v>
      </c>
      <c r="G137" s="251"/>
      <c r="H137" s="255">
        <v>9.6839999999999993</v>
      </c>
      <c r="I137" s="256"/>
      <c r="J137" s="251"/>
      <c r="K137" s="251"/>
      <c r="L137" s="257"/>
      <c r="M137" s="258"/>
      <c r="N137" s="259"/>
      <c r="O137" s="259"/>
      <c r="P137" s="259"/>
      <c r="Q137" s="259"/>
      <c r="R137" s="259"/>
      <c r="S137" s="259"/>
      <c r="T137" s="26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1" t="s">
        <v>134</v>
      </c>
      <c r="AU137" s="261" t="s">
        <v>88</v>
      </c>
      <c r="AV137" s="13" t="s">
        <v>88</v>
      </c>
      <c r="AW137" s="13" t="s">
        <v>34</v>
      </c>
      <c r="AX137" s="13" t="s">
        <v>86</v>
      </c>
      <c r="AY137" s="261" t="s">
        <v>126</v>
      </c>
    </row>
    <row r="138" s="2" customFormat="1" ht="24" customHeight="1">
      <c r="A138" s="38"/>
      <c r="B138" s="39"/>
      <c r="C138" s="236" t="s">
        <v>182</v>
      </c>
      <c r="D138" s="236" t="s">
        <v>128</v>
      </c>
      <c r="E138" s="237" t="s">
        <v>530</v>
      </c>
      <c r="F138" s="238" t="s">
        <v>531</v>
      </c>
      <c r="G138" s="239" t="s">
        <v>506</v>
      </c>
      <c r="H138" s="240">
        <v>3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43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</v>
      </c>
      <c r="T138" s="247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132</v>
      </c>
      <c r="AT138" s="248" t="s">
        <v>128</v>
      </c>
      <c r="AU138" s="248" t="s">
        <v>88</v>
      </c>
      <c r="AY138" s="17" t="s">
        <v>126</v>
      </c>
      <c r="BE138" s="249">
        <f>IF(N138="základní",J138,0)</f>
        <v>0</v>
      </c>
      <c r="BF138" s="249">
        <f>IF(N138="snížená",J138,0)</f>
        <v>0</v>
      </c>
      <c r="BG138" s="249">
        <f>IF(N138="zákl. přenesená",J138,0)</f>
        <v>0</v>
      </c>
      <c r="BH138" s="249">
        <f>IF(N138="sníž. přenesená",J138,0)</f>
        <v>0</v>
      </c>
      <c r="BI138" s="249">
        <f>IF(N138="nulová",J138,0)</f>
        <v>0</v>
      </c>
      <c r="BJ138" s="17" t="s">
        <v>86</v>
      </c>
      <c r="BK138" s="249">
        <f>ROUND(I138*H138,2)</f>
        <v>0</v>
      </c>
      <c r="BL138" s="17" t="s">
        <v>132</v>
      </c>
      <c r="BM138" s="248" t="s">
        <v>532</v>
      </c>
    </row>
    <row r="139" s="2" customFormat="1" ht="24" customHeight="1">
      <c r="A139" s="38"/>
      <c r="B139" s="39"/>
      <c r="C139" s="236" t="s">
        <v>187</v>
      </c>
      <c r="D139" s="236" t="s">
        <v>128</v>
      </c>
      <c r="E139" s="237" t="s">
        <v>533</v>
      </c>
      <c r="F139" s="238" t="s">
        <v>534</v>
      </c>
      <c r="G139" s="239" t="s">
        <v>309</v>
      </c>
      <c r="H139" s="240">
        <v>70</v>
      </c>
      <c r="I139" s="241"/>
      <c r="J139" s="242">
        <f>ROUND(I139*H139,2)</f>
        <v>0</v>
      </c>
      <c r="K139" s="243"/>
      <c r="L139" s="44"/>
      <c r="M139" s="244" t="s">
        <v>1</v>
      </c>
      <c r="N139" s="245" t="s">
        <v>43</v>
      </c>
      <c r="O139" s="91"/>
      <c r="P139" s="246">
        <f>O139*H139</f>
        <v>0</v>
      </c>
      <c r="Q139" s="246">
        <v>0</v>
      </c>
      <c r="R139" s="246">
        <f>Q139*H139</f>
        <v>0</v>
      </c>
      <c r="S139" s="246">
        <v>0</v>
      </c>
      <c r="T139" s="247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48" t="s">
        <v>132</v>
      </c>
      <c r="AT139" s="248" t="s">
        <v>128</v>
      </c>
      <c r="AU139" s="248" t="s">
        <v>88</v>
      </c>
      <c r="AY139" s="17" t="s">
        <v>126</v>
      </c>
      <c r="BE139" s="249">
        <f>IF(N139="základní",J139,0)</f>
        <v>0</v>
      </c>
      <c r="BF139" s="249">
        <f>IF(N139="snížená",J139,0)</f>
        <v>0</v>
      </c>
      <c r="BG139" s="249">
        <f>IF(N139="zákl. přenesená",J139,0)</f>
        <v>0</v>
      </c>
      <c r="BH139" s="249">
        <f>IF(N139="sníž. přenesená",J139,0)</f>
        <v>0</v>
      </c>
      <c r="BI139" s="249">
        <f>IF(N139="nulová",J139,0)</f>
        <v>0</v>
      </c>
      <c r="BJ139" s="17" t="s">
        <v>86</v>
      </c>
      <c r="BK139" s="249">
        <f>ROUND(I139*H139,2)</f>
        <v>0</v>
      </c>
      <c r="BL139" s="17" t="s">
        <v>132</v>
      </c>
      <c r="BM139" s="248" t="s">
        <v>535</v>
      </c>
    </row>
    <row r="140" s="13" customFormat="1">
      <c r="A140" s="13"/>
      <c r="B140" s="250"/>
      <c r="C140" s="251"/>
      <c r="D140" s="252" t="s">
        <v>134</v>
      </c>
      <c r="E140" s="253" t="s">
        <v>1</v>
      </c>
      <c r="F140" s="254" t="s">
        <v>536</v>
      </c>
      <c r="G140" s="251"/>
      <c r="H140" s="255">
        <v>70</v>
      </c>
      <c r="I140" s="256"/>
      <c r="J140" s="251"/>
      <c r="K140" s="251"/>
      <c r="L140" s="257"/>
      <c r="M140" s="258"/>
      <c r="N140" s="259"/>
      <c r="O140" s="259"/>
      <c r="P140" s="259"/>
      <c r="Q140" s="259"/>
      <c r="R140" s="259"/>
      <c r="S140" s="259"/>
      <c r="T140" s="26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1" t="s">
        <v>134</v>
      </c>
      <c r="AU140" s="261" t="s">
        <v>88</v>
      </c>
      <c r="AV140" s="13" t="s">
        <v>88</v>
      </c>
      <c r="AW140" s="13" t="s">
        <v>34</v>
      </c>
      <c r="AX140" s="13" t="s">
        <v>86</v>
      </c>
      <c r="AY140" s="261" t="s">
        <v>126</v>
      </c>
    </row>
    <row r="141" s="12" customFormat="1" ht="22.8" customHeight="1">
      <c r="A141" s="12"/>
      <c r="B141" s="220"/>
      <c r="C141" s="221"/>
      <c r="D141" s="222" t="s">
        <v>77</v>
      </c>
      <c r="E141" s="234" t="s">
        <v>537</v>
      </c>
      <c r="F141" s="234" t="s">
        <v>538</v>
      </c>
      <c r="G141" s="221"/>
      <c r="H141" s="221"/>
      <c r="I141" s="224"/>
      <c r="J141" s="235">
        <f>BK141</f>
        <v>0</v>
      </c>
      <c r="K141" s="221"/>
      <c r="L141" s="226"/>
      <c r="M141" s="227"/>
      <c r="N141" s="228"/>
      <c r="O141" s="228"/>
      <c r="P141" s="229">
        <f>SUM(P142:P144)</f>
        <v>0</v>
      </c>
      <c r="Q141" s="228"/>
      <c r="R141" s="229">
        <f>SUM(R142:R144)</f>
        <v>0</v>
      </c>
      <c r="S141" s="228"/>
      <c r="T141" s="230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31" t="s">
        <v>139</v>
      </c>
      <c r="AT141" s="232" t="s">
        <v>77</v>
      </c>
      <c r="AU141" s="232" t="s">
        <v>86</v>
      </c>
      <c r="AY141" s="231" t="s">
        <v>126</v>
      </c>
      <c r="BK141" s="233">
        <f>SUM(BK142:BK144)</f>
        <v>0</v>
      </c>
    </row>
    <row r="142" s="2" customFormat="1" ht="16.5" customHeight="1">
      <c r="A142" s="38"/>
      <c r="B142" s="39"/>
      <c r="C142" s="236" t="s">
        <v>192</v>
      </c>
      <c r="D142" s="236" t="s">
        <v>128</v>
      </c>
      <c r="E142" s="237" t="s">
        <v>539</v>
      </c>
      <c r="F142" s="238" t="s">
        <v>540</v>
      </c>
      <c r="G142" s="239" t="s">
        <v>541</v>
      </c>
      <c r="H142" s="240">
        <v>8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43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</v>
      </c>
      <c r="T142" s="247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132</v>
      </c>
      <c r="AT142" s="248" t="s">
        <v>128</v>
      </c>
      <c r="AU142" s="248" t="s">
        <v>88</v>
      </c>
      <c r="AY142" s="17" t="s">
        <v>126</v>
      </c>
      <c r="BE142" s="249">
        <f>IF(N142="základní",J142,0)</f>
        <v>0</v>
      </c>
      <c r="BF142" s="249">
        <f>IF(N142="snížená",J142,0)</f>
        <v>0</v>
      </c>
      <c r="BG142" s="249">
        <f>IF(N142="zákl. přenesená",J142,0)</f>
        <v>0</v>
      </c>
      <c r="BH142" s="249">
        <f>IF(N142="sníž. přenesená",J142,0)</f>
        <v>0</v>
      </c>
      <c r="BI142" s="249">
        <f>IF(N142="nulová",J142,0)</f>
        <v>0</v>
      </c>
      <c r="BJ142" s="17" t="s">
        <v>86</v>
      </c>
      <c r="BK142" s="249">
        <f>ROUND(I142*H142,2)</f>
        <v>0</v>
      </c>
      <c r="BL142" s="17" t="s">
        <v>132</v>
      </c>
      <c r="BM142" s="248" t="s">
        <v>542</v>
      </c>
    </row>
    <row r="143" s="2" customFormat="1" ht="16.5" customHeight="1">
      <c r="A143" s="38"/>
      <c r="B143" s="39"/>
      <c r="C143" s="236" t="s">
        <v>196</v>
      </c>
      <c r="D143" s="236" t="s">
        <v>128</v>
      </c>
      <c r="E143" s="237" t="s">
        <v>543</v>
      </c>
      <c r="F143" s="238" t="s">
        <v>544</v>
      </c>
      <c r="G143" s="239" t="s">
        <v>541</v>
      </c>
      <c r="H143" s="240">
        <v>8</v>
      </c>
      <c r="I143" s="241"/>
      <c r="J143" s="242">
        <f>ROUND(I143*H143,2)</f>
        <v>0</v>
      </c>
      <c r="K143" s="243"/>
      <c r="L143" s="44"/>
      <c r="M143" s="244" t="s">
        <v>1</v>
      </c>
      <c r="N143" s="245" t="s">
        <v>43</v>
      </c>
      <c r="O143" s="91"/>
      <c r="P143" s="246">
        <f>O143*H143</f>
        <v>0</v>
      </c>
      <c r="Q143" s="246">
        <v>0</v>
      </c>
      <c r="R143" s="246">
        <f>Q143*H143</f>
        <v>0</v>
      </c>
      <c r="S143" s="246">
        <v>0</v>
      </c>
      <c r="T143" s="247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48" t="s">
        <v>132</v>
      </c>
      <c r="AT143" s="248" t="s">
        <v>128</v>
      </c>
      <c r="AU143" s="248" t="s">
        <v>88</v>
      </c>
      <c r="AY143" s="17" t="s">
        <v>126</v>
      </c>
      <c r="BE143" s="249">
        <f>IF(N143="základní",J143,0)</f>
        <v>0</v>
      </c>
      <c r="BF143" s="249">
        <f>IF(N143="snížená",J143,0)</f>
        <v>0</v>
      </c>
      <c r="BG143" s="249">
        <f>IF(N143="zákl. přenesená",J143,0)</f>
        <v>0</v>
      </c>
      <c r="BH143" s="249">
        <f>IF(N143="sníž. přenesená",J143,0)</f>
        <v>0</v>
      </c>
      <c r="BI143" s="249">
        <f>IF(N143="nulová",J143,0)</f>
        <v>0</v>
      </c>
      <c r="BJ143" s="17" t="s">
        <v>86</v>
      </c>
      <c r="BK143" s="249">
        <f>ROUND(I143*H143,2)</f>
        <v>0</v>
      </c>
      <c r="BL143" s="17" t="s">
        <v>132</v>
      </c>
      <c r="BM143" s="248" t="s">
        <v>545</v>
      </c>
    </row>
    <row r="144" s="2" customFormat="1" ht="16.5" customHeight="1">
      <c r="A144" s="38"/>
      <c r="B144" s="39"/>
      <c r="C144" s="236" t="s">
        <v>8</v>
      </c>
      <c r="D144" s="236" t="s">
        <v>128</v>
      </c>
      <c r="E144" s="237" t="s">
        <v>546</v>
      </c>
      <c r="F144" s="238" t="s">
        <v>547</v>
      </c>
      <c r="G144" s="239" t="s">
        <v>522</v>
      </c>
      <c r="H144" s="240">
        <v>1</v>
      </c>
      <c r="I144" s="241"/>
      <c r="J144" s="242">
        <f>ROUND(I144*H144,2)</f>
        <v>0</v>
      </c>
      <c r="K144" s="243"/>
      <c r="L144" s="44"/>
      <c r="M144" s="297" t="s">
        <v>1</v>
      </c>
      <c r="N144" s="298" t="s">
        <v>43</v>
      </c>
      <c r="O144" s="299"/>
      <c r="P144" s="300">
        <f>O144*H144</f>
        <v>0</v>
      </c>
      <c r="Q144" s="300">
        <v>0</v>
      </c>
      <c r="R144" s="300">
        <f>Q144*H144</f>
        <v>0</v>
      </c>
      <c r="S144" s="300">
        <v>0</v>
      </c>
      <c r="T144" s="301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48" t="s">
        <v>132</v>
      </c>
      <c r="AT144" s="248" t="s">
        <v>128</v>
      </c>
      <c r="AU144" s="248" t="s">
        <v>88</v>
      </c>
      <c r="AY144" s="17" t="s">
        <v>126</v>
      </c>
      <c r="BE144" s="249">
        <f>IF(N144="základní",J144,0)</f>
        <v>0</v>
      </c>
      <c r="BF144" s="249">
        <f>IF(N144="snížená",J144,0)</f>
        <v>0</v>
      </c>
      <c r="BG144" s="249">
        <f>IF(N144="zákl. přenesená",J144,0)</f>
        <v>0</v>
      </c>
      <c r="BH144" s="249">
        <f>IF(N144="sníž. přenesená",J144,0)</f>
        <v>0</v>
      </c>
      <c r="BI144" s="249">
        <f>IF(N144="nulová",J144,0)</f>
        <v>0</v>
      </c>
      <c r="BJ144" s="17" t="s">
        <v>86</v>
      </c>
      <c r="BK144" s="249">
        <f>ROUND(I144*H144,2)</f>
        <v>0</v>
      </c>
      <c r="BL144" s="17" t="s">
        <v>132</v>
      </c>
      <c r="BM144" s="248" t="s">
        <v>548</v>
      </c>
    </row>
    <row r="145" s="2" customFormat="1" ht="6.96" customHeight="1">
      <c r="A145" s="38"/>
      <c r="B145" s="66"/>
      <c r="C145" s="67"/>
      <c r="D145" s="67"/>
      <c r="E145" s="67"/>
      <c r="F145" s="67"/>
      <c r="G145" s="67"/>
      <c r="H145" s="67"/>
      <c r="I145" s="183"/>
      <c r="J145" s="67"/>
      <c r="K145" s="67"/>
      <c r="L145" s="44"/>
      <c r="M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</sheetData>
  <sheetProtection sheet="1" autoFilter="0" formatColumns="0" formatRows="0" objects="1" scenarios="1" spinCount="100000" saltValue="bMJ/fE2WC2wiY90KvpvAmFZ8bCOxPSfwPuNF3lETkDJvlPXtZAWFGjfekB3piwgPt77pWQsZHKjrLsYRLgmixg==" hashValue="YmZoaKYShgUc1pR/ubHEwpQhzyQPt2aGDcIpFqXC+cZAF6nzx9ORo8FBBuscon5gr+ygmqtYahL12Z9JBS4WzA==" algorithmName="SHA-512" password="CC35"/>
  <autoFilter ref="C119:K144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6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88</v>
      </c>
    </row>
    <row r="4" s="1" customFormat="1" ht="24.96" customHeight="1">
      <c r="B4" s="20"/>
      <c r="D4" s="140" t="s">
        <v>95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Parkoviště K Junčáku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96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549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28. 12. 2019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27</v>
      </c>
      <c r="F15" s="38"/>
      <c r="G15" s="38"/>
      <c r="H15" s="38"/>
      <c r="I15" s="147" t="s">
        <v>28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29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31</v>
      </c>
      <c r="E20" s="38"/>
      <c r="F20" s="38"/>
      <c r="G20" s="38"/>
      <c r="H20" s="38"/>
      <c r="I20" s="147" t="s">
        <v>25</v>
      </c>
      <c r="J20" s="146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33</v>
      </c>
      <c r="F21" s="38"/>
      <c r="G21" s="38"/>
      <c r="H21" s="38"/>
      <c r="I21" s="147" t="s">
        <v>28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35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28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37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38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40</v>
      </c>
      <c r="G32" s="38"/>
      <c r="H32" s="38"/>
      <c r="I32" s="159" t="s">
        <v>39</v>
      </c>
      <c r="J32" s="158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42</v>
      </c>
      <c r="E33" s="142" t="s">
        <v>43</v>
      </c>
      <c r="F33" s="161">
        <f>ROUND((SUM(BE120:BE128)),  2)</f>
        <v>0</v>
      </c>
      <c r="G33" s="38"/>
      <c r="H33" s="38"/>
      <c r="I33" s="162">
        <v>0.20999999999999999</v>
      </c>
      <c r="J33" s="161">
        <f>ROUND(((SUM(BE120:BE128))*I33),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44</v>
      </c>
      <c r="F34" s="161">
        <f>ROUND((SUM(BF120:BF128)),  2)</f>
        <v>0</v>
      </c>
      <c r="G34" s="38"/>
      <c r="H34" s="38"/>
      <c r="I34" s="162">
        <v>0.14999999999999999</v>
      </c>
      <c r="J34" s="161">
        <f>ROUND(((SUM(BF120:BF128))*I34),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45</v>
      </c>
      <c r="F35" s="161">
        <f>ROUND((SUM(BG120:BG128)),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46</v>
      </c>
      <c r="F36" s="161">
        <f>ROUND((SUM(BH120:BH128)),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47</v>
      </c>
      <c r="F37" s="161">
        <f>ROUND((SUM(BI120:BI128)),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48</v>
      </c>
      <c r="E39" s="165"/>
      <c r="F39" s="165"/>
      <c r="G39" s="166" t="s">
        <v>49</v>
      </c>
      <c r="H39" s="167" t="s">
        <v>50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51</v>
      </c>
      <c r="E50" s="172"/>
      <c r="F50" s="172"/>
      <c r="G50" s="171" t="s">
        <v>52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53</v>
      </c>
      <c r="E61" s="175"/>
      <c r="F61" s="176" t="s">
        <v>54</v>
      </c>
      <c r="G61" s="174" t="s">
        <v>53</v>
      </c>
      <c r="H61" s="175"/>
      <c r="I61" s="177"/>
      <c r="J61" s="178" t="s">
        <v>54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55</v>
      </c>
      <c r="E65" s="179"/>
      <c r="F65" s="179"/>
      <c r="G65" s="171" t="s">
        <v>56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53</v>
      </c>
      <c r="E76" s="175"/>
      <c r="F76" s="176" t="s">
        <v>54</v>
      </c>
      <c r="G76" s="174" t="s">
        <v>53</v>
      </c>
      <c r="H76" s="175"/>
      <c r="I76" s="177"/>
      <c r="J76" s="178" t="s">
        <v>54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>Parkoviště K Junčáku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147" t="s">
        <v>22</v>
      </c>
      <c r="J89" s="79" t="str">
        <f>IF(J12="","",J12)</f>
        <v>28. 12. 2019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7.9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147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147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99</v>
      </c>
      <c r="D94" s="189"/>
      <c r="E94" s="189"/>
      <c r="F94" s="189"/>
      <c r="G94" s="189"/>
      <c r="H94" s="189"/>
      <c r="I94" s="190"/>
      <c r="J94" s="191" t="s">
        <v>100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101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s="9" customFormat="1" ht="24.96" customHeight="1">
      <c r="A97" s="9"/>
      <c r="B97" s="193"/>
      <c r="C97" s="194"/>
      <c r="D97" s="195" t="s">
        <v>549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550</v>
      </c>
      <c r="E98" s="203"/>
      <c r="F98" s="203"/>
      <c r="G98" s="203"/>
      <c r="H98" s="203"/>
      <c r="I98" s="204"/>
      <c r="J98" s="205">
        <f>J122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551</v>
      </c>
      <c r="E99" s="203"/>
      <c r="F99" s="203"/>
      <c r="G99" s="203"/>
      <c r="H99" s="203"/>
      <c r="I99" s="204"/>
      <c r="J99" s="205">
        <f>J125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552</v>
      </c>
      <c r="E100" s="203"/>
      <c r="F100" s="203"/>
      <c r="G100" s="203"/>
      <c r="H100" s="203"/>
      <c r="I100" s="204"/>
      <c r="J100" s="205">
        <f>J127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111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Parkoviště K Junčáku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96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VRN - Vedlejší rozpočtové náklady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 xml:space="preserve">Psáry - Dolní Jirčany </v>
      </c>
      <c r="G114" s="40"/>
      <c r="H114" s="40"/>
      <c r="I114" s="147" t="s">
        <v>22</v>
      </c>
      <c r="J114" s="79" t="str">
        <f>IF(J12="","",J12)</f>
        <v>28. 12. 2019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7.9" customHeight="1">
      <c r="A116" s="38"/>
      <c r="B116" s="39"/>
      <c r="C116" s="32" t="s">
        <v>24</v>
      </c>
      <c r="D116" s="40"/>
      <c r="E116" s="40"/>
      <c r="F116" s="27" t="str">
        <f>E15</f>
        <v>Obec Psáry</v>
      </c>
      <c r="G116" s="40"/>
      <c r="H116" s="40"/>
      <c r="I116" s="147" t="s">
        <v>31</v>
      </c>
      <c r="J116" s="36" t="str">
        <f>E21</f>
        <v>HW PROJEKT s.r.o.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29</v>
      </c>
      <c r="D117" s="40"/>
      <c r="E117" s="40"/>
      <c r="F117" s="27" t="str">
        <f>IF(E18="","",E18)</f>
        <v>Vyplň údaj</v>
      </c>
      <c r="G117" s="40"/>
      <c r="H117" s="40"/>
      <c r="I117" s="147" t="s">
        <v>35</v>
      </c>
      <c r="J117" s="36" t="str">
        <f>E24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1" customFormat="1" ht="29.28" customHeight="1">
      <c r="A119" s="207"/>
      <c r="B119" s="208"/>
      <c r="C119" s="209" t="s">
        <v>112</v>
      </c>
      <c r="D119" s="210" t="s">
        <v>63</v>
      </c>
      <c r="E119" s="210" t="s">
        <v>59</v>
      </c>
      <c r="F119" s="210" t="s">
        <v>60</v>
      </c>
      <c r="G119" s="210" t="s">
        <v>113</v>
      </c>
      <c r="H119" s="210" t="s">
        <v>114</v>
      </c>
      <c r="I119" s="211" t="s">
        <v>115</v>
      </c>
      <c r="J119" s="212" t="s">
        <v>100</v>
      </c>
      <c r="K119" s="213" t="s">
        <v>116</v>
      </c>
      <c r="L119" s="214"/>
      <c r="M119" s="100" t="s">
        <v>1</v>
      </c>
      <c r="N119" s="101" t="s">
        <v>42</v>
      </c>
      <c r="O119" s="101" t="s">
        <v>117</v>
      </c>
      <c r="P119" s="101" t="s">
        <v>118</v>
      </c>
      <c r="Q119" s="101" t="s">
        <v>119</v>
      </c>
      <c r="R119" s="101" t="s">
        <v>120</v>
      </c>
      <c r="S119" s="101" t="s">
        <v>121</v>
      </c>
      <c r="T119" s="102" t="s">
        <v>122</v>
      </c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</row>
    <row r="120" s="2" customFormat="1" ht="22.8" customHeight="1">
      <c r="A120" s="38"/>
      <c r="B120" s="39"/>
      <c r="C120" s="107" t="s">
        <v>123</v>
      </c>
      <c r="D120" s="40"/>
      <c r="E120" s="40"/>
      <c r="F120" s="40"/>
      <c r="G120" s="40"/>
      <c r="H120" s="40"/>
      <c r="I120" s="144"/>
      <c r="J120" s="215">
        <f>BK120</f>
        <v>0</v>
      </c>
      <c r="K120" s="40"/>
      <c r="L120" s="44"/>
      <c r="M120" s="103"/>
      <c r="N120" s="216"/>
      <c r="O120" s="104"/>
      <c r="P120" s="217">
        <f>P121</f>
        <v>0</v>
      </c>
      <c r="Q120" s="104"/>
      <c r="R120" s="217">
        <f>R121</f>
        <v>0</v>
      </c>
      <c r="S120" s="104"/>
      <c r="T120" s="218">
        <f>T121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77</v>
      </c>
      <c r="AU120" s="17" t="s">
        <v>102</v>
      </c>
      <c r="BK120" s="219">
        <f>BK121</f>
        <v>0</v>
      </c>
    </row>
    <row r="121" s="12" customFormat="1" ht="25.92" customHeight="1">
      <c r="A121" s="12"/>
      <c r="B121" s="220"/>
      <c r="C121" s="221"/>
      <c r="D121" s="222" t="s">
        <v>77</v>
      </c>
      <c r="E121" s="223" t="s">
        <v>92</v>
      </c>
      <c r="F121" s="223" t="s">
        <v>93</v>
      </c>
      <c r="G121" s="221"/>
      <c r="H121" s="221"/>
      <c r="I121" s="224"/>
      <c r="J121" s="225">
        <f>BK121</f>
        <v>0</v>
      </c>
      <c r="K121" s="221"/>
      <c r="L121" s="226"/>
      <c r="M121" s="227"/>
      <c r="N121" s="228"/>
      <c r="O121" s="228"/>
      <c r="P121" s="229">
        <f>P122+P125+P127</f>
        <v>0</v>
      </c>
      <c r="Q121" s="228"/>
      <c r="R121" s="229">
        <f>R122+R125+R127</f>
        <v>0</v>
      </c>
      <c r="S121" s="228"/>
      <c r="T121" s="230">
        <f>T122+T125+T127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31" t="s">
        <v>151</v>
      </c>
      <c r="AT121" s="232" t="s">
        <v>77</v>
      </c>
      <c r="AU121" s="232" t="s">
        <v>78</v>
      </c>
      <c r="AY121" s="231" t="s">
        <v>126</v>
      </c>
      <c r="BK121" s="233">
        <f>BK122+BK125+BK127</f>
        <v>0</v>
      </c>
    </row>
    <row r="122" s="12" customFormat="1" ht="22.8" customHeight="1">
      <c r="A122" s="12"/>
      <c r="B122" s="220"/>
      <c r="C122" s="221"/>
      <c r="D122" s="222" t="s">
        <v>77</v>
      </c>
      <c r="E122" s="234" t="s">
        <v>553</v>
      </c>
      <c r="F122" s="234" t="s">
        <v>554</v>
      </c>
      <c r="G122" s="221"/>
      <c r="H122" s="221"/>
      <c r="I122" s="224"/>
      <c r="J122" s="235">
        <f>BK122</f>
        <v>0</v>
      </c>
      <c r="K122" s="221"/>
      <c r="L122" s="226"/>
      <c r="M122" s="227"/>
      <c r="N122" s="228"/>
      <c r="O122" s="228"/>
      <c r="P122" s="229">
        <f>SUM(P123:P124)</f>
        <v>0</v>
      </c>
      <c r="Q122" s="228"/>
      <c r="R122" s="229">
        <f>SUM(R123:R124)</f>
        <v>0</v>
      </c>
      <c r="S122" s="228"/>
      <c r="T122" s="230">
        <f>SUM(T123:T124)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151</v>
      </c>
      <c r="AT122" s="232" t="s">
        <v>77</v>
      </c>
      <c r="AU122" s="232" t="s">
        <v>86</v>
      </c>
      <c r="AY122" s="231" t="s">
        <v>126</v>
      </c>
      <c r="BK122" s="233">
        <f>SUM(BK123:BK124)</f>
        <v>0</v>
      </c>
    </row>
    <row r="123" s="2" customFormat="1" ht="16.5" customHeight="1">
      <c r="A123" s="38"/>
      <c r="B123" s="39"/>
      <c r="C123" s="236" t="s">
        <v>86</v>
      </c>
      <c r="D123" s="236" t="s">
        <v>128</v>
      </c>
      <c r="E123" s="237" t="s">
        <v>555</v>
      </c>
      <c r="F123" s="238" t="s">
        <v>556</v>
      </c>
      <c r="G123" s="239" t="s">
        <v>522</v>
      </c>
      <c r="H123" s="240">
        <v>1</v>
      </c>
      <c r="I123" s="241"/>
      <c r="J123" s="242">
        <f>ROUND(I123*H123,2)</f>
        <v>0</v>
      </c>
      <c r="K123" s="243"/>
      <c r="L123" s="44"/>
      <c r="M123" s="244" t="s">
        <v>1</v>
      </c>
      <c r="N123" s="245" t="s">
        <v>43</v>
      </c>
      <c r="O123" s="91"/>
      <c r="P123" s="246">
        <f>O123*H123</f>
        <v>0</v>
      </c>
      <c r="Q123" s="246">
        <v>0</v>
      </c>
      <c r="R123" s="246">
        <f>Q123*H123</f>
        <v>0</v>
      </c>
      <c r="S123" s="246">
        <v>0</v>
      </c>
      <c r="T123" s="247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48" t="s">
        <v>557</v>
      </c>
      <c r="AT123" s="248" t="s">
        <v>128</v>
      </c>
      <c r="AU123" s="248" t="s">
        <v>88</v>
      </c>
      <c r="AY123" s="17" t="s">
        <v>126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17" t="s">
        <v>86</v>
      </c>
      <c r="BK123" s="249">
        <f>ROUND(I123*H123,2)</f>
        <v>0</v>
      </c>
      <c r="BL123" s="17" t="s">
        <v>557</v>
      </c>
      <c r="BM123" s="248" t="s">
        <v>558</v>
      </c>
    </row>
    <row r="124" s="2" customFormat="1" ht="16.5" customHeight="1">
      <c r="A124" s="38"/>
      <c r="B124" s="39"/>
      <c r="C124" s="236" t="s">
        <v>88</v>
      </c>
      <c r="D124" s="236" t="s">
        <v>128</v>
      </c>
      <c r="E124" s="237" t="s">
        <v>559</v>
      </c>
      <c r="F124" s="238" t="s">
        <v>560</v>
      </c>
      <c r="G124" s="239" t="s">
        <v>522</v>
      </c>
      <c r="H124" s="240">
        <v>1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43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557</v>
      </c>
      <c r="AT124" s="248" t="s">
        <v>128</v>
      </c>
      <c r="AU124" s="248" t="s">
        <v>88</v>
      </c>
      <c r="AY124" s="17" t="s">
        <v>126</v>
      </c>
      <c r="BE124" s="249">
        <f>IF(N124="základní",J124,0)</f>
        <v>0</v>
      </c>
      <c r="BF124" s="249">
        <f>IF(N124="snížená",J124,0)</f>
        <v>0</v>
      </c>
      <c r="BG124" s="249">
        <f>IF(N124="zákl. přenesená",J124,0)</f>
        <v>0</v>
      </c>
      <c r="BH124" s="249">
        <f>IF(N124="sníž. přenesená",J124,0)</f>
        <v>0</v>
      </c>
      <c r="BI124" s="249">
        <f>IF(N124="nulová",J124,0)</f>
        <v>0</v>
      </c>
      <c r="BJ124" s="17" t="s">
        <v>86</v>
      </c>
      <c r="BK124" s="249">
        <f>ROUND(I124*H124,2)</f>
        <v>0</v>
      </c>
      <c r="BL124" s="17" t="s">
        <v>557</v>
      </c>
      <c r="BM124" s="248" t="s">
        <v>561</v>
      </c>
    </row>
    <row r="125" s="12" customFormat="1" ht="22.8" customHeight="1">
      <c r="A125" s="12"/>
      <c r="B125" s="220"/>
      <c r="C125" s="221"/>
      <c r="D125" s="222" t="s">
        <v>77</v>
      </c>
      <c r="E125" s="234" t="s">
        <v>562</v>
      </c>
      <c r="F125" s="234" t="s">
        <v>563</v>
      </c>
      <c r="G125" s="221"/>
      <c r="H125" s="221"/>
      <c r="I125" s="224"/>
      <c r="J125" s="235">
        <f>BK125</f>
        <v>0</v>
      </c>
      <c r="K125" s="221"/>
      <c r="L125" s="226"/>
      <c r="M125" s="227"/>
      <c r="N125" s="228"/>
      <c r="O125" s="228"/>
      <c r="P125" s="229">
        <f>P126</f>
        <v>0</v>
      </c>
      <c r="Q125" s="228"/>
      <c r="R125" s="229">
        <f>R126</f>
        <v>0</v>
      </c>
      <c r="S125" s="228"/>
      <c r="T125" s="230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151</v>
      </c>
      <c r="AT125" s="232" t="s">
        <v>77</v>
      </c>
      <c r="AU125" s="232" t="s">
        <v>86</v>
      </c>
      <c r="AY125" s="231" t="s">
        <v>126</v>
      </c>
      <c r="BK125" s="233">
        <f>BK126</f>
        <v>0</v>
      </c>
    </row>
    <row r="126" s="2" customFormat="1" ht="24" customHeight="1">
      <c r="A126" s="38"/>
      <c r="B126" s="39"/>
      <c r="C126" s="236" t="s">
        <v>139</v>
      </c>
      <c r="D126" s="236" t="s">
        <v>128</v>
      </c>
      <c r="E126" s="237" t="s">
        <v>564</v>
      </c>
      <c r="F126" s="238" t="s">
        <v>565</v>
      </c>
      <c r="G126" s="239" t="s">
        <v>522</v>
      </c>
      <c r="H126" s="240">
        <v>1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43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557</v>
      </c>
      <c r="AT126" s="248" t="s">
        <v>128</v>
      </c>
      <c r="AU126" s="248" t="s">
        <v>88</v>
      </c>
      <c r="AY126" s="17" t="s">
        <v>126</v>
      </c>
      <c r="BE126" s="249">
        <f>IF(N126="základní",J126,0)</f>
        <v>0</v>
      </c>
      <c r="BF126" s="249">
        <f>IF(N126="snížená",J126,0)</f>
        <v>0</v>
      </c>
      <c r="BG126" s="249">
        <f>IF(N126="zákl. přenesená",J126,0)</f>
        <v>0</v>
      </c>
      <c r="BH126" s="249">
        <f>IF(N126="sníž. přenesená",J126,0)</f>
        <v>0</v>
      </c>
      <c r="BI126" s="249">
        <f>IF(N126="nulová",J126,0)</f>
        <v>0</v>
      </c>
      <c r="BJ126" s="17" t="s">
        <v>86</v>
      </c>
      <c r="BK126" s="249">
        <f>ROUND(I126*H126,2)</f>
        <v>0</v>
      </c>
      <c r="BL126" s="17" t="s">
        <v>557</v>
      </c>
      <c r="BM126" s="248" t="s">
        <v>566</v>
      </c>
    </row>
    <row r="127" s="12" customFormat="1" ht="22.8" customHeight="1">
      <c r="A127" s="12"/>
      <c r="B127" s="220"/>
      <c r="C127" s="221"/>
      <c r="D127" s="222" t="s">
        <v>77</v>
      </c>
      <c r="E127" s="234" t="s">
        <v>567</v>
      </c>
      <c r="F127" s="234" t="s">
        <v>568</v>
      </c>
      <c r="G127" s="221"/>
      <c r="H127" s="221"/>
      <c r="I127" s="224"/>
      <c r="J127" s="235">
        <f>BK127</f>
        <v>0</v>
      </c>
      <c r="K127" s="221"/>
      <c r="L127" s="226"/>
      <c r="M127" s="227"/>
      <c r="N127" s="228"/>
      <c r="O127" s="228"/>
      <c r="P127" s="229">
        <f>P128</f>
        <v>0</v>
      </c>
      <c r="Q127" s="228"/>
      <c r="R127" s="229">
        <f>R128</f>
        <v>0</v>
      </c>
      <c r="S127" s="228"/>
      <c r="T127" s="23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151</v>
      </c>
      <c r="AT127" s="232" t="s">
        <v>77</v>
      </c>
      <c r="AU127" s="232" t="s">
        <v>86</v>
      </c>
      <c r="AY127" s="231" t="s">
        <v>126</v>
      </c>
      <c r="BK127" s="233">
        <f>BK128</f>
        <v>0</v>
      </c>
    </row>
    <row r="128" s="2" customFormat="1" ht="24" customHeight="1">
      <c r="A128" s="38"/>
      <c r="B128" s="39"/>
      <c r="C128" s="236" t="s">
        <v>132</v>
      </c>
      <c r="D128" s="236" t="s">
        <v>128</v>
      </c>
      <c r="E128" s="237" t="s">
        <v>569</v>
      </c>
      <c r="F128" s="238" t="s">
        <v>570</v>
      </c>
      <c r="G128" s="239" t="s">
        <v>522</v>
      </c>
      <c r="H128" s="240">
        <v>1</v>
      </c>
      <c r="I128" s="241"/>
      <c r="J128" s="242">
        <f>ROUND(I128*H128,2)</f>
        <v>0</v>
      </c>
      <c r="K128" s="243"/>
      <c r="L128" s="44"/>
      <c r="M128" s="297" t="s">
        <v>1</v>
      </c>
      <c r="N128" s="298" t="s">
        <v>43</v>
      </c>
      <c r="O128" s="299"/>
      <c r="P128" s="300">
        <f>O128*H128</f>
        <v>0</v>
      </c>
      <c r="Q128" s="300">
        <v>0</v>
      </c>
      <c r="R128" s="300">
        <f>Q128*H128</f>
        <v>0</v>
      </c>
      <c r="S128" s="300">
        <v>0</v>
      </c>
      <c r="T128" s="301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557</v>
      </c>
      <c r="AT128" s="248" t="s">
        <v>128</v>
      </c>
      <c r="AU128" s="248" t="s">
        <v>88</v>
      </c>
      <c r="AY128" s="17" t="s">
        <v>126</v>
      </c>
      <c r="BE128" s="249">
        <f>IF(N128="základní",J128,0)</f>
        <v>0</v>
      </c>
      <c r="BF128" s="249">
        <f>IF(N128="snížená",J128,0)</f>
        <v>0</v>
      </c>
      <c r="BG128" s="249">
        <f>IF(N128="zákl. přenesená",J128,0)</f>
        <v>0</v>
      </c>
      <c r="BH128" s="249">
        <f>IF(N128="sníž. přenesená",J128,0)</f>
        <v>0</v>
      </c>
      <c r="BI128" s="249">
        <f>IF(N128="nulová",J128,0)</f>
        <v>0</v>
      </c>
      <c r="BJ128" s="17" t="s">
        <v>86</v>
      </c>
      <c r="BK128" s="249">
        <f>ROUND(I128*H128,2)</f>
        <v>0</v>
      </c>
      <c r="BL128" s="17" t="s">
        <v>557</v>
      </c>
      <c r="BM128" s="248" t="s">
        <v>571</v>
      </c>
    </row>
    <row r="129" s="2" customFormat="1" ht="6.96" customHeight="1">
      <c r="A129" s="38"/>
      <c r="B129" s="66"/>
      <c r="C129" s="67"/>
      <c r="D129" s="67"/>
      <c r="E129" s="67"/>
      <c r="F129" s="67"/>
      <c r="G129" s="67"/>
      <c r="H129" s="67"/>
      <c r="I129" s="183"/>
      <c r="J129" s="67"/>
      <c r="K129" s="67"/>
      <c r="L129" s="44"/>
      <c r="M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</sheetData>
  <sheetProtection sheet="1" autoFilter="0" formatColumns="0" formatRows="0" objects="1" scenarios="1" spinCount="100000" saltValue="3UfetGIXseEEJdsWNfDnYTfDeYyPRhimBZ/gpKvCp1XusOetJz8XerSkWJsvemOfBLAvXf9RUEvQTEn6zQj7WQ==" hashValue="jwR7SccK1pWJ8qISSI7128jHL+XDH3r5tGHekSeFKhqdemxVK7GdNiHnDpOwXG/L+a2Lnc3iINWW5HfAwZi8vg==" algorithmName="SHA-512" password="CC35"/>
  <autoFilter ref="C119:K12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 Orságová</dc:creator>
  <cp:lastModifiedBy>Anna Orságová</cp:lastModifiedBy>
  <dcterms:created xsi:type="dcterms:W3CDTF">2020-01-19T18:09:21Z</dcterms:created>
  <dcterms:modified xsi:type="dcterms:W3CDTF">2020-01-19T18:09:29Z</dcterms:modified>
</cp:coreProperties>
</file>