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Souhrn" sheetId="1" r:id="rId1"/>
    <sheet name="I.et.VN+ON" sheetId="2" r:id="rId2"/>
    <sheet name="I.et. rozpočet" sheetId="3" r:id="rId3"/>
  </sheets>
  <externalReferences>
    <externalReference r:id="rId6"/>
    <externalReference r:id="rId7"/>
  </externalReferences>
  <definedNames>
    <definedName name="cisloobjektu">'[1]Krycí list'!$A$4</definedName>
    <definedName name="cislostavby">'[1]Krycí list'!$A$6</definedName>
    <definedName name="Dodavka0">'I.et.VN+ON'!#REF!</definedName>
    <definedName name="HSV0">'I.et.VN+ON'!#REF!</definedName>
    <definedName name="HZS0">'I.et.VN+ON'!#REF!</definedName>
    <definedName name="Montaz0">'I.et.VN+ON'!#REF!</definedName>
    <definedName name="nazevobjektu">'[1]Krycí list'!$C$4</definedName>
    <definedName name="nazevstavby">'[1]Krycí list'!$C$6</definedName>
    <definedName name="_xlnm.Print_Titles" localSheetId="2">'I.et. rozpočet'!$7:$9</definedName>
    <definedName name="_xlnm.Print_Titles" localSheetId="1">'I.et.VN+ON'!$1:$5</definedName>
    <definedName name="_xlnm.Print_Area" localSheetId="1">'I.et.VN+ON'!$A$1:$G$30</definedName>
    <definedName name="PSV0">'I.et.VN+ON'!#REF!</definedName>
    <definedName name="SloupecCC">'I.et.VN+ON'!$G$5</definedName>
    <definedName name="SloupecCisloPol">'I.et.VN+ON'!$B$5</definedName>
    <definedName name="SloupecCH">'I.et.VN+ON'!#REF!</definedName>
    <definedName name="SloupecJC">'I.et.VN+ON'!$F$5</definedName>
    <definedName name="SloupecJH">'I.et.VN+ON'!#REF!</definedName>
    <definedName name="SloupecMJ">'I.et.VN+ON'!$D$5</definedName>
    <definedName name="SloupecMnozstvi">'I.et.VN+ON'!$E$5</definedName>
    <definedName name="SloupecNazPol">'I.et.VN+ON'!$C$5</definedName>
    <definedName name="SloupecPC">'I.et.VN+ON'!$A$5</definedName>
    <definedName name="solver_lin" localSheetId="1" hidden="1">0</definedName>
    <definedName name="solver_num" localSheetId="1" hidden="1">0</definedName>
    <definedName name="solver_opt" localSheetId="1" hidden="1">'I.et.VN+ON'!#REF!</definedName>
    <definedName name="solver_typ" localSheetId="1" hidden="1">1</definedName>
    <definedName name="solver_val" localSheetId="1" hidden="1">0</definedName>
    <definedName name="Typ">'I.et.VN+ON'!#REF!</definedName>
    <definedName name="VRNKc">'[2]1R'!#REF!</definedName>
    <definedName name="VRNnazev">'[2]1R'!#REF!</definedName>
    <definedName name="VRNproc">'[2]1R'!#REF!</definedName>
    <definedName name="VRNzakl">'[2]1R'!#REF!</definedName>
  </definedNames>
  <calcPr fullCalcOnLoad="1"/>
</workbook>
</file>

<file path=xl/sharedStrings.xml><?xml version="1.0" encoding="utf-8"?>
<sst xmlns="http://schemas.openxmlformats.org/spreadsheetml/2006/main" count="471" uniqueCount="282">
  <si>
    <t>Stavba:   Rekonstrukce opěrné zdi</t>
  </si>
  <si>
    <t>Objekt:   I. etepa</t>
  </si>
  <si>
    <t>Objednatel:   Obec Psáry</t>
  </si>
  <si>
    <t xml:space="preserve">Část:   </t>
  </si>
  <si>
    <t xml:space="preserve">Zhotovitel:   </t>
  </si>
  <si>
    <t>JKSO:   815 41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</si>
  <si>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</si>
  <si>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</si>
  <si>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</si>
  <si>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</si>
  <si>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</si>
  <si>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</si>
  <si>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</si>
  <si>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</si>
  <si>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</si>
  <si>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Hmotnost sutě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</si>
  <si>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</si>
  <si>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</si>
  <si>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</si>
  <si>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</si>
  <si>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</si>
  <si>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</si>
  <si>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</si>
  <si>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</si>
  <si>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</si>
  <si>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</si>
  <si>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HSV</t>
  </si>
  <si>
    <t>Práce a dodávky HSV</t>
  </si>
  <si>
    <t>Zemní práce</t>
  </si>
  <si>
    <t>001</t>
  </si>
  <si>
    <t>111201101</t>
  </si>
  <si>
    <t>Odstranění křovin a stromů průměru kmene do 10 mm i s kořeny z celkové plochy do 1000 m2</t>
  </si>
  <si>
    <t>m2</t>
  </si>
  <si>
    <t>zelen</t>
  </si>
  <si>
    <t>"Odečteno z matematického modelu:" 18,358</t>
  </si>
  <si>
    <t>111201401</t>
  </si>
  <si>
    <t>Spálení křovin a stromů průměru kmene do 10 mm</t>
  </si>
  <si>
    <t>131203101</t>
  </si>
  <si>
    <t>Hloubení jam ručním nebo pneum nářadím v soudržných horninách tř. 3</t>
  </si>
  <si>
    <t>m3</t>
  </si>
  <si>
    <t>odkop</t>
  </si>
  <si>
    <t>"Odečteno z matematického modelu:" 22,417</t>
  </si>
  <si>
    <t>161101602</t>
  </si>
  <si>
    <t>Vytažení výkopku těženého z prostoru pod základy z hl do 4 m v hornině tř. 1 až 4</t>
  </si>
  <si>
    <t>162701101</t>
  </si>
  <si>
    <t>Vodorovné přemístění do 6000 m výkopku z horniny tř. 1 až 4</t>
  </si>
  <si>
    <t>162701109</t>
  </si>
  <si>
    <t>Příplatek k vodorovnému přemístění výkopku z horniny tř. 1 až 4 ZKD 1000 m přes 10000 m</t>
  </si>
  <si>
    <t>odkop*9</t>
  </si>
  <si>
    <t>231</t>
  </si>
  <si>
    <t>180402111</t>
  </si>
  <si>
    <t>Založení parkového trávníku výsevem v rovině a ve svahu do 1:5</t>
  </si>
  <si>
    <t>005</t>
  </si>
  <si>
    <t>005724100</t>
  </si>
  <si>
    <t>osivo směs travní parková rekreační</t>
  </si>
  <si>
    <t>kg</t>
  </si>
  <si>
    <t>18,358 * 0,3</t>
  </si>
  <si>
    <t>181301103</t>
  </si>
  <si>
    <t>Rozprostření ornice pl do 500 m2 v rovině nebo ve svahu do 1:5 tl vrstvy do 200 mm</t>
  </si>
  <si>
    <t>103</t>
  </si>
  <si>
    <t>103715000</t>
  </si>
  <si>
    <t>substrát zahradnický B VL</t>
  </si>
  <si>
    <t>0,22*zelen</t>
  </si>
  <si>
    <t>184807111</t>
  </si>
  <si>
    <t>Ochrana stromu bedněním zřízení</t>
  </si>
  <si>
    <t>bed_strom</t>
  </si>
  <si>
    <t>1*2,5*4</t>
  </si>
  <si>
    <t>184807112</t>
  </si>
  <si>
    <t>Ochrana stromu bedněním odstranění</t>
  </si>
  <si>
    <t>Zakládání</t>
  </si>
  <si>
    <t>002</t>
  </si>
  <si>
    <t>224361114</t>
  </si>
  <si>
    <t>Výztuž pilot betonovaných do země ocel z betonářské oceli 10 505</t>
  </si>
  <si>
    <t>t</t>
  </si>
  <si>
    <t>0,150 *3,1415*(0,25)^2*piloty</t>
  </si>
  <si>
    <t>224383111</t>
  </si>
  <si>
    <t>Zřízení pilot zapažených s vytažením pažnic z ŽB v hloubce do 10 m D do 650 mm</t>
  </si>
  <si>
    <t>m</t>
  </si>
  <si>
    <t>piloty</t>
  </si>
  <si>
    <t>"Odečteno z matematického modelu:" 74,66</t>
  </si>
  <si>
    <t>264421312</t>
  </si>
  <si>
    <t>Vrty pro piloty zapažené svislé D do 550 mm hl do 10 m hor. IV</t>
  </si>
  <si>
    <t>289361213</t>
  </si>
  <si>
    <t>Výztuž torkretového pláště ze svařované sítě přikotvená na líc kleneb D drátu 6,3 mm</t>
  </si>
  <si>
    <t>torkret</t>
  </si>
  <si>
    <t>289363111</t>
  </si>
  <si>
    <t>Kotvičky pro výztuž torkretového pláště do malty na hl do 0,4 m z oceli 10 216 D do 6 mm</t>
  </si>
  <si>
    <t>kus</t>
  </si>
  <si>
    <t>torkret*8</t>
  </si>
  <si>
    <t>289475211</t>
  </si>
  <si>
    <t>Torkretový plášť líce kleneb z aktivované malty tl 30 mm</t>
  </si>
  <si>
    <t>"Odečteno z matematického modelu:" 35,044/2</t>
  </si>
  <si>
    <t>289475291</t>
  </si>
  <si>
    <t>Příplatek ZKD 10 mm tl torkretového pláště líce kleneb</t>
  </si>
  <si>
    <t>torkret*33</t>
  </si>
  <si>
    <t>Svislé a kompletní konstrukce</t>
  </si>
  <si>
    <t>317324141</t>
  </si>
  <si>
    <t>Ztužující věnce kleneb obrubní a příčné z ŽB  C25/30 v prostoru volném</t>
  </si>
  <si>
    <t>venec</t>
  </si>
  <si>
    <t>"Odečteno z matematického modelu:" 3,947</t>
  </si>
  <si>
    <t>317354111</t>
  </si>
  <si>
    <t>Bednění věnců a kleneb včetně odbednění</t>
  </si>
  <si>
    <t>"Odečteno z matematického modelu:" 29,2</t>
  </si>
  <si>
    <t>317361151</t>
  </si>
  <si>
    <t>Výztuž věnců a kleneb ocelových nebo ukončujících říms z oceli 10 505</t>
  </si>
  <si>
    <t>0,150 *venec</t>
  </si>
  <si>
    <t>R</t>
  </si>
  <si>
    <t>317R01</t>
  </si>
  <si>
    <t>Provázání stávající zdi a nové opěrné zdi v místě ukončení I etapy stavby</t>
  </si>
  <si>
    <t>kpl</t>
  </si>
  <si>
    <t>Ostatní konstrukce a práce-bourání</t>
  </si>
  <si>
    <t>221</t>
  </si>
  <si>
    <t>911332211</t>
  </si>
  <si>
    <t>Montáž silničního svodidla ocelového s jednou pásnicí s vykopáním jamek a obetonováním sloupků 2 m</t>
  </si>
  <si>
    <t>svodidlo</t>
  </si>
  <si>
    <t>2,75+1,8+28,213+4,55</t>
  </si>
  <si>
    <t>911339111</t>
  </si>
  <si>
    <t>Příplatek za osazení a montáž druhé pásnice svodidla</t>
  </si>
  <si>
    <t>553</t>
  </si>
  <si>
    <t>553911080</t>
  </si>
  <si>
    <t>svodnice NH-4-99 - pozinkovaná</t>
  </si>
  <si>
    <t>553911410</t>
  </si>
  <si>
    <t>náběhová přechodka NH-4 pravá-poz.</t>
  </si>
  <si>
    <t>553911420</t>
  </si>
  <si>
    <t>náběhová přechodka NH-4 levá-poz.</t>
  </si>
  <si>
    <t>5539111R0</t>
  </si>
  <si>
    <t>spodní pásnice SP3 4250 -pozink.</t>
  </si>
  <si>
    <t>5539111R1</t>
  </si>
  <si>
    <t>náběhová přechodka SP3 4250 pravá-pozink.</t>
  </si>
  <si>
    <t>5539111R2</t>
  </si>
  <si>
    <t>náběhová přechodka SP3 4250 levá-pozink.</t>
  </si>
  <si>
    <t>55391152R</t>
  </si>
  <si>
    <t>sloupek V140 krajní pro uchycení madla 2170 mm- pozinkovaný</t>
  </si>
  <si>
    <t>553911750</t>
  </si>
  <si>
    <t>distanční díl NH-4 – pozinkovaný</t>
  </si>
  <si>
    <t>553911760</t>
  </si>
  <si>
    <t>distanční díl NH 4/I. - pozink.</t>
  </si>
  <si>
    <t>553912470</t>
  </si>
  <si>
    <t>šroub s nosem M16x30-4.6-tZn</t>
  </si>
  <si>
    <t>tis kus</t>
  </si>
  <si>
    <t>553912480</t>
  </si>
  <si>
    <t>šroub s nosem M16x40-4.6-tZn</t>
  </si>
  <si>
    <t>553912490</t>
  </si>
  <si>
    <t>šroub s nosem M16x55-4.6-tZn</t>
  </si>
  <si>
    <t>553912380</t>
  </si>
  <si>
    <t>šroub M10x45-4.6-tZn ISO 4017</t>
  </si>
  <si>
    <t>553912550</t>
  </si>
  <si>
    <t>matice M16 - 6 tZn</t>
  </si>
  <si>
    <t>553912530</t>
  </si>
  <si>
    <t>matice M10 - 6 tZn</t>
  </si>
  <si>
    <t>553912590</t>
  </si>
  <si>
    <t>podložka 17,5 tZn</t>
  </si>
  <si>
    <t>553912640</t>
  </si>
  <si>
    <t>krycí podložka M16</t>
  </si>
  <si>
    <t>553912570</t>
  </si>
  <si>
    <t>podložka 11 tZn</t>
  </si>
  <si>
    <t>911339211</t>
  </si>
  <si>
    <t>Příplatek za ukončení svodidla</t>
  </si>
  <si>
    <t>015</t>
  </si>
  <si>
    <t>936173111</t>
  </si>
  <si>
    <t>Osazování ocelových konstrukcí na zdi a valy hmotnosti do 20 kg</t>
  </si>
  <si>
    <t>553R01</t>
  </si>
  <si>
    <t>sloupek plotový atypický prům 60 mm dl. 1900 mm s přírubou pro osazení do betonové kce - pozinkovaný - včetně spojovacího materiálu a záslepky</t>
  </si>
  <si>
    <t>553R02</t>
  </si>
  <si>
    <t>vzpěra plotová atypická prům 60 mm dl. 1600 mm s přírubou pro osazení do betonové kce - pozinkovaná - včetně spojovacího materiálu</t>
  </si>
  <si>
    <t>966067111</t>
  </si>
  <si>
    <t>Rozebírání plotů v 2,5 m tyčkových, laťkových, prkenných, z drátěného pletiva nebo plechu</t>
  </si>
  <si>
    <t>plot</t>
  </si>
  <si>
    <t>013</t>
  </si>
  <si>
    <t>979011111</t>
  </si>
  <si>
    <t>Svislá doprava suti a vybouraných hmot za prvé podlaží</t>
  </si>
  <si>
    <t>979081111</t>
  </si>
  <si>
    <t>Odvoz suti a vybouraných hmot na skládku do 1 km</t>
  </si>
  <si>
    <t>979081121</t>
  </si>
  <si>
    <t>Odvoz suti a vybouraných hmot na skládku ZKD 1 km přes 1 km</t>
  </si>
  <si>
    <t>979097115</t>
  </si>
  <si>
    <t>Poplatek za skládku - ostatní zemina</t>
  </si>
  <si>
    <t>odkop*1,95</t>
  </si>
  <si>
    <t>979098191</t>
  </si>
  <si>
    <t>Poplatek za skládku - netříděné</t>
  </si>
  <si>
    <t>006</t>
  </si>
  <si>
    <t>981511111</t>
  </si>
  <si>
    <t>Demolice konstrukcí objektů zděných na MVC postupným rozebíráním</t>
  </si>
  <si>
    <t>"Odečteno z matematického modelu:" 17,522</t>
  </si>
  <si>
    <t>998153131</t>
  </si>
  <si>
    <t>Přesun hmot pro samostatné zdi a valy zděné z cihel, kamene, tvárnic nebo monolitické v do 20 m</t>
  </si>
  <si>
    <t>PSV</t>
  </si>
  <si>
    <t>Práce a dodávky PSV</t>
  </si>
  <si>
    <t>767</t>
  </si>
  <si>
    <t>Konstrukce zámečnické</t>
  </si>
  <si>
    <t>767911130</t>
  </si>
  <si>
    <t>Montáž oplocení do 15° sklonu svahu, strojové pletivo s napínacími dráty, výšky do 2,0 m</t>
  </si>
  <si>
    <t>13,91+2,65</t>
  </si>
  <si>
    <t>313</t>
  </si>
  <si>
    <t>3132750R1</t>
  </si>
  <si>
    <t>pletivo FLUIDEX čtvercová oka 50 mm x 2,2 mm x 175 cm včetně napínacího drátu</t>
  </si>
  <si>
    <t>plot*1,1</t>
  </si>
  <si>
    <t>998767101</t>
  </si>
  <si>
    <t>Přesun hmot pro zámečnické konstrukce v objektech v do 6 m</t>
  </si>
  <si>
    <t>Celkem</t>
  </si>
  <si>
    <t>Souhrnný list</t>
  </si>
  <si>
    <t>Stavba:</t>
  </si>
  <si>
    <t>Objednatel:</t>
  </si>
  <si>
    <t>Zhotovitel:</t>
  </si>
  <si>
    <t>A</t>
  </si>
  <si>
    <t>B</t>
  </si>
  <si>
    <t>Rekapitulace nákladů</t>
  </si>
  <si>
    <t>Záklaní rozpočtové náklady celkem</t>
  </si>
  <si>
    <t>Vedlejší náklady</t>
  </si>
  <si>
    <t>Ostatní náklady</t>
  </si>
  <si>
    <t>Cena celkem bez DPH</t>
  </si>
  <si>
    <t>DPH</t>
  </si>
  <si>
    <t>Ostatní a vedlejší náklady</t>
  </si>
  <si>
    <t>Stavba :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</si>
  <si>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</si>
  <si>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</si>
  <si>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</si>
  <si>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</si>
  <si>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</si>
  <si>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</si>
  <si>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</si>
  <si>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ON</t>
  </si>
  <si>
    <t>Staveniště</t>
  </si>
  <si>
    <t>soubor</t>
  </si>
  <si>
    <t>Zkoušky a revize</t>
  </si>
  <si>
    <t>Provozní řády</t>
  </si>
  <si>
    <t>Do této položky patří náklady zhotovitele na vypracování provozních řádů pro zkušební či trvalý provoz včetně nákladů na předání všech návodů k obsluze a údržbě pro technologická zařízení a včetně zaškolení obsluhy objednatele.</t>
  </si>
  <si>
    <t>Dokumentace skutečného provedení</t>
  </si>
  <si>
    <t>Do této položky patří náklady na vyhotovení dokumentace skutečného provedení stavby a její předání objednateli v požadované formě a požadovaném počtu, přičemž za požadovaný počet se považují 3x tištěné paré a 1xelektronické paré, za požadovanou formu se p</t>
  </si>
  <si>
    <t>Geodetické zaměření skutečného provedení</t>
  </si>
  <si>
    <t>Do této položky patří náklady na provedení skutečného zaměření stavby v rozsahu nezbytném pro zápis změny do katastru nemovitostí (geometrický plán pro rozdělení pozemků, geometrický plán pro zápis věcných břemen do KN pro veškeré sítě).</t>
  </si>
  <si>
    <t>Převzetí základové spáry komunikace geologem včetně pořízení zápisu z převzetí</t>
  </si>
  <si>
    <t>Do této položky patří náklady spojené s převzetí základové spáry komunikace geologem. Součástí položky je pořízení zápisu o převzetí, který bude obsahovat veškeré relevantní závěry vyplývající z převzetí základové spáry a zejména potom bude zapsáno povole</t>
  </si>
  <si>
    <t xml:space="preserve">Rozbor vody </t>
  </si>
  <si>
    <t>Do této položky nutno ocenit náklady spojené s pořízením rozboru vody z nejvzdálenějšího nově pořizovaného výtokového místa. Rozbor vody bude zadavateli předán současně s předáním stavby v počtu 3xtištěné paré a 1xelektronicky ve formátu .pdf. Rozbor vody</t>
  </si>
  <si>
    <t>Celkem za</t>
  </si>
  <si>
    <t>VN</t>
  </si>
  <si>
    <t>Geodetické práce</t>
  </si>
  <si>
    <t>Tato položka obsahuje zaměření všech inženýrských sítí v místě stavby před jejím započetím (vytyčení provede správce či majitel vytyčovaných sítí na náklady zhotovitele). Dále je součástí položky vytyčení stavby (všech stavebních a inženýrských objektů vč</t>
  </si>
  <si>
    <t>Zařízení staveniště</t>
  </si>
  <si>
    <t>Provozní vlivy</t>
  </si>
  <si>
    <t>Tato kategorie nákladů vyjadřuje ztížené podmínky provádění tam, kde jsou stavební práce zcela nebo zčásti omezovány provozem jiných osob. Jde zejména o zvýšené náklady související s omezením provozem v areálu objednatele nebo o náklady v důsledku nezbytn</t>
  </si>
  <si>
    <r>
      <t xml:space="preserve">Do této položky patří náklady spojené s účastí zhotovitele na předání a převzetí staveniště :                                                 1) </t>
    </r>
    <r>
      <rPr>
        <b/>
        <sz val="8"/>
        <color indexed="12"/>
        <rFont val="Arial CE"/>
        <family val="2"/>
      </rPr>
      <t>Předání a převzetí staveniště</t>
    </r>
    <r>
      <rPr>
        <sz val="8"/>
        <color indexed="12"/>
        <rFont val="Arial CE"/>
        <family val="2"/>
      </rPr>
      <t xml:space="preserve">
Do této položky patří náklady spojené s účastí zhotovitele na předání a převzetí</t>
    </r>
  </si>
  <si>
    <r>
      <t xml:space="preserve">Do této skupiny nákladů patří veškeré náklady zhotovitele, související s prováděním zkoušek a revizí předepsaných technickými normami nebo objednatelem a které jsou pro provedení díla nezbytné :
1) </t>
    </r>
    <r>
      <rPr>
        <b/>
        <sz val="8"/>
        <color indexed="12"/>
        <rFont val="Arial CE"/>
        <family val="2"/>
      </rPr>
      <t>Revize</t>
    </r>
    <r>
      <rPr>
        <sz val="8"/>
        <color indexed="12"/>
        <rFont val="Arial CE"/>
        <family val="2"/>
      </rPr>
      <t xml:space="preserve">
Do této položky patří náklady spojené s provedením</t>
    </r>
  </si>
  <si>
    <r>
      <t>V rámci nákladů na zařízení staveniště stanoví zhotovitel veškeré náklady spojené s vybudováním, provozem a odstraněním zařízení staveniště, a to ve fázích :
1)</t>
    </r>
    <r>
      <rPr>
        <b/>
        <sz val="8"/>
        <color indexed="12"/>
        <rFont val="Arial CE"/>
        <family val="2"/>
      </rPr>
      <t xml:space="preserve"> Vybudování zařízení staveniště</t>
    </r>
    <r>
      <rPr>
        <sz val="8"/>
        <color indexed="12"/>
        <rFont val="Arial CE"/>
        <family val="2"/>
      </rPr>
      <t xml:space="preserve">
Do této položky patří náklady s případným vypracováním projekto</t>
    </r>
  </si>
  <si>
    <t>Rekapitulace rozpočtu</t>
  </si>
  <si>
    <t>Rekonstrukce opěrné zdi</t>
  </si>
  <si>
    <t>Psáry</t>
  </si>
  <si>
    <t>Část:</t>
  </si>
  <si>
    <t>I. etapa</t>
  </si>
  <si>
    <t>ROZPOČET</t>
  </si>
  <si>
    <t>I. etapa celkem s DPH</t>
  </si>
  <si>
    <t>Cenová soustava</t>
  </si>
  <si>
    <t>ÚRS 2013 01</t>
  </si>
  <si>
    <t>ÚRS 2013 02</t>
  </si>
  <si>
    <t>ÚRS 2013 03</t>
  </si>
  <si>
    <t>ÚRS 2013 04</t>
  </si>
  <si>
    <t>ÚRS 2013 05</t>
  </si>
  <si>
    <t>ÚRS 2013 06</t>
  </si>
  <si>
    <t>ÚRS 2013 07</t>
  </si>
  <si>
    <t>ÚRS 2013 08</t>
  </si>
  <si>
    <t>ÚRS 2013 09</t>
  </si>
  <si>
    <t>ÚRS 2013 10</t>
  </si>
  <si>
    <t>ÚRS 2013 11</t>
  </si>
  <si>
    <t>ÚRS 2013 12</t>
  </si>
  <si>
    <t>ÚRS 2013 13</t>
  </si>
  <si>
    <t>ÚRS 2013 14</t>
  </si>
  <si>
    <t>ÚRS 2013 15</t>
  </si>
  <si>
    <t>ÚRS 2013 16</t>
  </si>
  <si>
    <t>ÚRS 2013 17</t>
  </si>
  <si>
    <t>ÚRS 2013 18</t>
  </si>
  <si>
    <t>ÚRS 2013 19</t>
  </si>
  <si>
    <t>ÚRS 2013 20</t>
  </si>
  <si>
    <t>ÚRS 2013 21</t>
  </si>
  <si>
    <t>ÚRS 2013 22</t>
  </si>
  <si>
    <t>ÚRS 2013 23</t>
  </si>
  <si>
    <t>ÚRS 2013 24</t>
  </si>
  <si>
    <t>ÚRS 2013 25</t>
  </si>
  <si>
    <t>ÚRS 2013 26</t>
  </si>
  <si>
    <t>Obec Psáry</t>
  </si>
  <si>
    <t>Místo:</t>
  </si>
  <si>
    <t xml:space="preserve">Datum: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</si>
</sst>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%;\-0.00%"/>
    <numFmt numFmtId="177" formatCode="dd\.mm\.yyyy"/>
    <numFmt numFmtId="178" formatCode="0.0%"/>
    <numFmt numFmtId="179" formatCode="0.000%"/>
    <numFmt numFmtId="180" formatCode="dd/mm/yy"/>
    <numFmt numFmtId="181" formatCode="#,##0.00\ &quot;Kč&quot;"/>
    <numFmt numFmtId="182" formatCode="0.0"/>
    <numFmt numFmtId="183" formatCode="#,##0.00000"/>
    <numFmt numFmtId="184" formatCode="#,##0.0000;\-#,##0.0000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rebuchet MS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rebuchet MS"/>
      <family val="2"/>
    </font>
    <font>
      <u val="single"/>
      <sz val="8"/>
      <color indexed="20"/>
      <name val="Trebuchet MS"/>
      <family val="2"/>
    </font>
    <font>
      <sz val="11"/>
      <color indexed="10"/>
      <name val="Calibri"/>
      <family val="2"/>
    </font>
    <font>
      <b/>
      <sz val="18"/>
      <name val="MS Sans Serif"/>
      <family val="2"/>
    </font>
    <font>
      <b/>
      <sz val="11"/>
      <name val="Arial CE"/>
      <family val="0"/>
    </font>
    <font>
      <b/>
      <sz val="9"/>
      <color indexed="18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MS Sans Serif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sz val="12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1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1" borderId="6" applyNumberFormat="0" applyAlignment="0" applyProtection="0"/>
    <xf numFmtId="0" fontId="12" fillId="3" borderId="0" applyNumberFormat="0" applyBorder="0" applyAlignment="0" applyProtection="0"/>
    <xf numFmtId="0" fontId="22" fillId="7" borderId="1" applyNumberFormat="0" applyAlignment="0" applyProtection="0"/>
    <xf numFmtId="0" fontId="21" fillId="21" borderId="6" applyNumberFormat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" fillId="23" borderId="8" applyNumberFormat="0" applyFont="0" applyAlignment="0" applyProtection="0"/>
    <xf numFmtId="0" fontId="27" fillId="20" borderId="9" applyNumberFormat="0" applyAlignment="0" applyProtection="0"/>
    <xf numFmtId="0" fontId="29" fillId="0" borderId="0" applyNumberFormat="0" applyFill="0" applyBorder="0" applyAlignment="0" applyProtection="0"/>
    <xf numFmtId="0" fontId="28" fillId="23" borderId="8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2" fillId="7" borderId="1" applyNumberFormat="0" applyAlignment="0" applyProtection="0"/>
    <xf numFmtId="0" fontId="13" fillId="20" borderId="1" applyNumberFormat="0" applyAlignment="0" applyProtection="0"/>
    <xf numFmtId="0" fontId="27" fillId="20" borderId="9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</cellStyleXfs>
  <cellXfs count="153"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22" borderId="0" xfId="0" applyFont="1" applyFill="1" applyAlignment="1" applyProtection="1">
      <alignment horizontal="left"/>
      <protection/>
    </xf>
    <xf numFmtId="0" fontId="2" fillId="22" borderId="0" xfId="0" applyFont="1" applyFill="1" applyAlignment="1" applyProtection="1">
      <alignment horizontal="left"/>
      <protection/>
    </xf>
    <xf numFmtId="0" fontId="3" fillId="22" borderId="0" xfId="0" applyFont="1" applyFill="1" applyAlignment="1">
      <alignment horizontal="left" vertical="top"/>
    </xf>
    <xf numFmtId="0" fontId="4" fillId="22" borderId="0" xfId="0" applyFont="1" applyFill="1" applyAlignment="1" applyProtection="1">
      <alignment horizontal="left"/>
      <protection/>
    </xf>
    <xf numFmtId="0" fontId="5" fillId="22" borderId="0" xfId="0" applyFont="1" applyFill="1" applyAlignment="1" applyProtection="1">
      <alignment horizontal="left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top" wrapText="1"/>
    </xf>
    <xf numFmtId="0" fontId="2" fillId="23" borderId="0" xfId="0" applyFont="1" applyFill="1" applyAlignment="1" applyProtection="1">
      <alignment horizontal="left"/>
      <protection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165" fontId="8" fillId="0" borderId="12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 wrapText="1"/>
    </xf>
    <xf numFmtId="165" fontId="8" fillId="0" borderId="15" xfId="0" applyNumberFormat="1" applyFont="1" applyBorder="1" applyAlignment="1">
      <alignment horizontal="right"/>
    </xf>
    <xf numFmtId="166" fontId="8" fillId="0" borderId="15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wrapText="1"/>
    </xf>
    <xf numFmtId="165" fontId="8" fillId="0" borderId="18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 wrapText="1"/>
    </xf>
    <xf numFmtId="165" fontId="8" fillId="0" borderId="21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wrapText="1"/>
    </xf>
    <xf numFmtId="165" fontId="5" fillId="0" borderId="21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165" fontId="5" fillId="0" borderId="18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32" fillId="23" borderId="0" xfId="0" applyFont="1" applyFill="1" applyAlignment="1" applyProtection="1">
      <alignment horizontal="left"/>
      <protection/>
    </xf>
    <xf numFmtId="0" fontId="4" fillId="23" borderId="0" xfId="0" applyFont="1" applyFill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 vertical="top"/>
    </xf>
    <xf numFmtId="0" fontId="5" fillId="23" borderId="0" xfId="0" applyFont="1" applyFill="1" applyAlignment="1" applyProtection="1">
      <alignment horizontal="left"/>
      <protection/>
    </xf>
    <xf numFmtId="0" fontId="33" fillId="0" borderId="0" xfId="0" applyFont="1" applyAlignment="1">
      <alignment horizontal="left" wrapText="1"/>
    </xf>
    <xf numFmtId="166" fontId="33" fillId="0" borderId="0" xfId="0" applyNumberFormat="1" applyFont="1" applyAlignment="1">
      <alignment horizontal="right"/>
    </xf>
    <xf numFmtId="165" fontId="33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166" fontId="34" fillId="0" borderId="0" xfId="0" applyNumberFormat="1" applyFont="1" applyAlignment="1">
      <alignment horizontal="right"/>
    </xf>
    <xf numFmtId="165" fontId="34" fillId="0" borderId="0" xfId="0" applyNumberFormat="1" applyFont="1" applyAlignment="1">
      <alignment horizontal="right"/>
    </xf>
    <xf numFmtId="0" fontId="34" fillId="0" borderId="24" xfId="0" applyFont="1" applyBorder="1" applyAlignment="1">
      <alignment horizontal="left"/>
    </xf>
    <xf numFmtId="0" fontId="0" fillId="0" borderId="24" xfId="0" applyBorder="1" applyAlignment="1">
      <alignment horizontal="left" vertical="top"/>
    </xf>
    <xf numFmtId="166" fontId="34" fillId="0" borderId="24" xfId="0" applyNumberFormat="1" applyFont="1" applyBorder="1" applyAlignment="1">
      <alignment horizontal="right"/>
    </xf>
    <xf numFmtId="165" fontId="34" fillId="0" borderId="24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 vertical="top"/>
    </xf>
    <xf numFmtId="166" fontId="35" fillId="0" borderId="0" xfId="0" applyNumberFormat="1" applyFont="1" applyAlignment="1">
      <alignment horizontal="right"/>
    </xf>
    <xf numFmtId="165" fontId="35" fillId="0" borderId="0" xfId="0" applyNumberFormat="1" applyFont="1" applyAlignment="1">
      <alignment horizontal="right"/>
    </xf>
    <xf numFmtId="9" fontId="34" fillId="0" borderId="24" xfId="94" applyFont="1" applyBorder="1" applyAlignment="1">
      <alignment horizontal="right"/>
    </xf>
    <xf numFmtId="0" fontId="24" fillId="0" borderId="0" xfId="87">
      <alignment/>
      <protection/>
    </xf>
    <xf numFmtId="0" fontId="38" fillId="0" borderId="0" xfId="87" applyFont="1" applyAlignment="1">
      <alignment horizontal="centerContinuous"/>
      <protection/>
    </xf>
    <xf numFmtId="0" fontId="39" fillId="0" borderId="0" xfId="87" applyFont="1" applyAlignment="1">
      <alignment horizontal="centerContinuous"/>
      <protection/>
    </xf>
    <xf numFmtId="0" fontId="39" fillId="0" borderId="0" xfId="87" applyFont="1" applyAlignment="1">
      <alignment horizontal="right"/>
      <protection/>
    </xf>
    <xf numFmtId="0" fontId="40" fillId="0" borderId="25" xfId="87" applyFont="1" applyBorder="1">
      <alignment/>
      <protection/>
    </xf>
    <xf numFmtId="0" fontId="24" fillId="0" borderId="25" xfId="87" applyBorder="1">
      <alignment/>
      <protection/>
    </xf>
    <xf numFmtId="0" fontId="24" fillId="0" borderId="25" xfId="87" applyBorder="1" applyAlignment="1">
      <alignment horizontal="right"/>
      <protection/>
    </xf>
    <xf numFmtId="0" fontId="24" fillId="0" borderId="25" xfId="87" applyFont="1" applyBorder="1" applyAlignment="1">
      <alignment horizontal="center"/>
      <protection/>
    </xf>
    <xf numFmtId="0" fontId="41" fillId="0" borderId="0" xfId="87" applyFont="1" applyFill="1">
      <alignment/>
      <protection/>
    </xf>
    <xf numFmtId="0" fontId="24" fillId="0" borderId="0" xfId="87" applyFont="1" applyFill="1">
      <alignment/>
      <protection/>
    </xf>
    <xf numFmtId="0" fontId="24" fillId="0" borderId="0" xfId="87" applyFill="1">
      <alignment/>
      <protection/>
    </xf>
    <xf numFmtId="0" fontId="24" fillId="0" borderId="0" xfId="87" applyFill="1" applyAlignment="1">
      <alignment horizontal="right"/>
      <protection/>
    </xf>
    <xf numFmtId="0" fontId="24" fillId="0" borderId="0" xfId="87" applyFill="1" applyAlignment="1">
      <alignment/>
      <protection/>
    </xf>
    <xf numFmtId="49" fontId="42" fillId="0" borderId="26" xfId="87" applyNumberFormat="1" applyFont="1" applyFill="1" applyBorder="1">
      <alignment/>
      <protection/>
    </xf>
    <xf numFmtId="0" fontId="42" fillId="0" borderId="26" xfId="87" applyFont="1" applyFill="1" applyBorder="1" applyAlignment="1">
      <alignment horizontal="center"/>
      <protection/>
    </xf>
    <xf numFmtId="0" fontId="44" fillId="0" borderId="0" xfId="87" applyFont="1">
      <alignment/>
      <protection/>
    </xf>
    <xf numFmtId="0" fontId="24" fillId="0" borderId="0" xfId="87" applyNumberFormat="1" applyAlignment="1">
      <alignment wrapText="1"/>
      <protection/>
    </xf>
    <xf numFmtId="3" fontId="24" fillId="0" borderId="0" xfId="87" applyNumberFormat="1">
      <alignment/>
      <protection/>
    </xf>
    <xf numFmtId="0" fontId="24" fillId="0" borderId="0" xfId="87" applyBorder="1">
      <alignment/>
      <protection/>
    </xf>
    <xf numFmtId="0" fontId="47" fillId="0" borderId="0" xfId="87" applyFont="1" applyAlignment="1">
      <alignment/>
      <protection/>
    </xf>
    <xf numFmtId="0" fontId="24" fillId="0" borderId="0" xfId="87" applyAlignment="1">
      <alignment horizontal="right"/>
      <protection/>
    </xf>
    <xf numFmtId="0" fontId="48" fillId="0" borderId="0" xfId="87" applyFont="1" applyBorder="1">
      <alignment/>
      <protection/>
    </xf>
    <xf numFmtId="3" fontId="48" fillId="0" borderId="0" xfId="87" applyNumberFormat="1" applyFont="1" applyBorder="1" applyAlignment="1">
      <alignment horizontal="right"/>
      <protection/>
    </xf>
    <xf numFmtId="4" fontId="48" fillId="0" borderId="0" xfId="87" applyNumberFormat="1" applyFont="1" applyBorder="1">
      <alignment/>
      <protection/>
    </xf>
    <xf numFmtId="0" fontId="47" fillId="0" borderId="0" xfId="87" applyFont="1" applyBorder="1" applyAlignment="1">
      <alignment/>
      <protection/>
    </xf>
    <xf numFmtId="0" fontId="24" fillId="0" borderId="0" xfId="87" applyBorder="1" applyAlignment="1">
      <alignment horizontal="right"/>
      <protection/>
    </xf>
    <xf numFmtId="0" fontId="43" fillId="23" borderId="0" xfId="0" applyFont="1" applyFill="1" applyAlignment="1" applyProtection="1">
      <alignment horizontal="left"/>
      <protection/>
    </xf>
    <xf numFmtId="0" fontId="24" fillId="23" borderId="0" xfId="0" applyFont="1" applyFill="1" applyAlignment="1" applyProtection="1">
      <alignment horizontal="left"/>
      <protection/>
    </xf>
    <xf numFmtId="0" fontId="49" fillId="23" borderId="0" xfId="0" applyFont="1" applyFill="1" applyAlignment="1" applyProtection="1">
      <alignment horizontal="left"/>
      <protection/>
    </xf>
    <xf numFmtId="0" fontId="50" fillId="23" borderId="0" xfId="0" applyFont="1" applyFill="1" applyAlignment="1" applyProtection="1">
      <alignment horizontal="left"/>
      <protection/>
    </xf>
    <xf numFmtId="0" fontId="51" fillId="0" borderId="0" xfId="0" applyFont="1" applyAlignment="1">
      <alignment horizontal="left" vertical="top"/>
    </xf>
    <xf numFmtId="0" fontId="31" fillId="0" borderId="0" xfId="0" applyFont="1" applyFill="1" applyAlignment="1">
      <alignment horizontal="center" vertical="top"/>
    </xf>
    <xf numFmtId="0" fontId="37" fillId="0" borderId="0" xfId="87" applyFont="1" applyAlignment="1">
      <alignment horizontal="center"/>
      <protection/>
    </xf>
    <xf numFmtId="0" fontId="24" fillId="0" borderId="27" xfId="87" applyFont="1" applyBorder="1" applyAlignment="1">
      <alignment horizontal="center"/>
      <protection/>
    </xf>
    <xf numFmtId="0" fontId="24" fillId="0" borderId="28" xfId="87" applyFont="1" applyBorder="1" applyAlignment="1">
      <alignment horizontal="center"/>
      <protection/>
    </xf>
    <xf numFmtId="4" fontId="24" fillId="25" borderId="26" xfId="87" applyNumberFormat="1" applyFont="1" applyFill="1" applyBorder="1" applyAlignment="1">
      <alignment horizontal="right"/>
      <protection/>
    </xf>
    <xf numFmtId="0" fontId="46" fillId="25" borderId="26" xfId="87" applyFont="1" applyFill="1" applyBorder="1" applyAlignment="1">
      <alignment horizontal="left" wrapText="1"/>
      <protection/>
    </xf>
    <xf numFmtId="4" fontId="24" fillId="25" borderId="26" xfId="87" applyNumberFormat="1" applyFill="1" applyBorder="1" applyAlignment="1">
      <alignment horizontal="right"/>
      <protection/>
    </xf>
    <xf numFmtId="0" fontId="24" fillId="25" borderId="26" xfId="87" applyNumberFormat="1" applyFill="1" applyBorder="1" applyAlignment="1">
      <alignment horizontal="right"/>
      <protection/>
    </xf>
    <xf numFmtId="0" fontId="42" fillId="0" borderId="26" xfId="87" applyNumberFormat="1" applyFont="1" applyFill="1" applyBorder="1" applyAlignment="1">
      <alignment horizontal="center"/>
      <protection/>
    </xf>
    <xf numFmtId="0" fontId="43" fillId="0" borderId="26" xfId="87" applyFont="1" applyFill="1" applyBorder="1" applyAlignment="1">
      <alignment horizontal="center"/>
      <protection/>
    </xf>
    <xf numFmtId="49" fontId="43" fillId="0" borderId="26" xfId="87" applyNumberFormat="1" applyFont="1" applyFill="1" applyBorder="1" applyAlignment="1">
      <alignment horizontal="left"/>
      <protection/>
    </xf>
    <xf numFmtId="0" fontId="43" fillId="0" borderId="26" xfId="87" applyFont="1" applyFill="1" applyBorder="1">
      <alignment/>
      <protection/>
    </xf>
    <xf numFmtId="0" fontId="24" fillId="0" borderId="26" xfId="87" applyFill="1" applyBorder="1" applyAlignment="1">
      <alignment horizontal="center"/>
      <protection/>
    </xf>
    <xf numFmtId="0" fontId="24" fillId="0" borderId="26" xfId="87" applyNumberFormat="1" applyFill="1" applyBorder="1" applyAlignment="1">
      <alignment horizontal="right"/>
      <protection/>
    </xf>
    <xf numFmtId="0" fontId="24" fillId="0" borderId="26" xfId="87" applyNumberFormat="1" applyFill="1" applyBorder="1">
      <alignment/>
      <protection/>
    </xf>
    <xf numFmtId="0" fontId="24" fillId="0" borderId="26" xfId="87" applyFont="1" applyFill="1" applyBorder="1" applyAlignment="1">
      <alignment horizontal="center"/>
      <protection/>
    </xf>
    <xf numFmtId="49" fontId="24" fillId="0" borderId="26" xfId="87" applyNumberFormat="1" applyFont="1" applyFill="1" applyBorder="1" applyAlignment="1">
      <alignment horizontal="left"/>
      <protection/>
    </xf>
    <xf numFmtId="0" fontId="24" fillId="0" borderId="26" xfId="87" applyFont="1" applyFill="1" applyBorder="1" applyAlignment="1">
      <alignment wrapText="1"/>
      <protection/>
    </xf>
    <xf numFmtId="49" fontId="24" fillId="0" borderId="26" xfId="87" applyNumberFormat="1" applyFont="1" applyFill="1" applyBorder="1" applyAlignment="1">
      <alignment horizontal="center" shrinkToFit="1"/>
      <protection/>
    </xf>
    <xf numFmtId="4" fontId="24" fillId="0" borderId="26" xfId="87" applyNumberFormat="1" applyFont="1" applyFill="1" applyBorder="1" applyAlignment="1">
      <alignment horizontal="right"/>
      <protection/>
    </xf>
    <xf numFmtId="4" fontId="24" fillId="0" borderId="26" xfId="87" applyNumberFormat="1" applyFont="1" applyFill="1" applyBorder="1">
      <alignment/>
      <protection/>
    </xf>
    <xf numFmtId="0" fontId="41" fillId="0" borderId="26" xfId="87" applyFont="1" applyFill="1" applyBorder="1" applyAlignment="1">
      <alignment horizontal="center"/>
      <protection/>
    </xf>
    <xf numFmtId="49" fontId="41" fillId="0" borderId="26" xfId="87" applyNumberFormat="1" applyFont="1" applyFill="1" applyBorder="1" applyAlignment="1">
      <alignment horizontal="left"/>
      <protection/>
    </xf>
    <xf numFmtId="0" fontId="46" fillId="0" borderId="26" xfId="87" applyFont="1" applyFill="1" applyBorder="1" applyAlignment="1">
      <alignment horizontal="left" wrapText="1"/>
      <protection/>
    </xf>
    <xf numFmtId="0" fontId="24" fillId="0" borderId="26" xfId="88" applyFill="1" applyBorder="1" applyAlignment="1">
      <alignment horizontal="left" wrapText="1"/>
      <protection/>
    </xf>
    <xf numFmtId="4" fontId="46" fillId="0" borderId="26" xfId="87" applyNumberFormat="1" applyFont="1" applyFill="1" applyBorder="1" applyAlignment="1">
      <alignment horizontal="right" wrapText="1"/>
      <protection/>
    </xf>
    <xf numFmtId="0" fontId="46" fillId="0" borderId="26" xfId="88" applyFont="1" applyFill="1" applyBorder="1" applyAlignment="1">
      <alignment horizontal="right"/>
      <protection/>
    </xf>
    <xf numFmtId="49" fontId="40" fillId="0" borderId="26" xfId="87" applyNumberFormat="1" applyFont="1" applyFill="1" applyBorder="1" applyAlignment="1">
      <alignment horizontal="left"/>
      <protection/>
    </xf>
    <xf numFmtId="0" fontId="40" fillId="0" borderId="26" xfId="87" applyFont="1" applyFill="1" applyBorder="1">
      <alignment/>
      <protection/>
    </xf>
    <xf numFmtId="4" fontId="24" fillId="0" borderId="26" xfId="87" applyNumberFormat="1" applyFill="1" applyBorder="1" applyAlignment="1">
      <alignment horizontal="right"/>
      <protection/>
    </xf>
    <xf numFmtId="4" fontId="43" fillId="0" borderId="26" xfId="87" applyNumberFormat="1" applyFont="1" applyFill="1" applyBorder="1">
      <alignment/>
      <protection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Měna 2" xfId="75"/>
    <cellStyle name="měny 2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ální 2" xfId="85"/>
    <cellStyle name="normální 3" xfId="86"/>
    <cellStyle name="normální_POL.XLS" xfId="87"/>
    <cellStyle name="normální_Soupis prací-Vedlejší náklady a ostatní náklady" xfId="88"/>
    <cellStyle name="Note" xfId="89"/>
    <cellStyle name="Output" xfId="90"/>
    <cellStyle name="Followed Hyperlink" xfId="91"/>
    <cellStyle name="Poznámka" xfId="92"/>
    <cellStyle name="procent 2" xfId="93"/>
    <cellStyle name="Percent" xfId="94"/>
    <cellStyle name="Propojená buňka" xfId="95"/>
    <cellStyle name="Správně" xfId="96"/>
    <cellStyle name="Text upozornění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ROZPO&#268;TY\2013\13OKP002%20Stavebn&#237;%20&#250;pravy%20ulice%20&#381;i&#382;kova,%20Smetanova%20Humpolec\Zad&#225;n&#237;\Soupis%20prac&#237;-Vedlej&#353;&#237;%20n&#225;klady%20a%20ostatn&#237;%20n&#225;kla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PR&#193;CE\Rozpo&#269;ty\Rozpo&#269;et%20PKS-cel&#225;%20sta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  <sheetDataSet>
      <sheetData sheetId="0">
        <row r="4">
          <cell r="C4" t="str">
            <v>Vedlejší náklady a ostatní náklady</v>
          </cell>
        </row>
        <row r="6">
          <cell r="C6" t="str">
            <v>ZTV 12 RD Rozsochatec - I. Etapa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1K"/>
      <sheetName val="1R"/>
      <sheetName val="1"/>
      <sheetName val="1.1K"/>
      <sheetName val="1.1R"/>
      <sheetName val="ZTI"/>
      <sheetName val="1.2K"/>
      <sheetName val="Silno"/>
      <sheetName val="TopKab"/>
      <sheetName val="Žlaby"/>
      <sheetName val="PodlSys"/>
      <sheetName val="Hrom"/>
      <sheetName val="PomPrac"/>
      <sheetName val="ZemPRAC"/>
      <sheetName val="1.2KK"/>
      <sheetName val="Zvon"/>
      <sheetName val="Čas"/>
      <sheetName val="Ozv"/>
      <sheetName val="Tel"/>
      <sheetName val="SK"/>
      <sheetName val="KabŽlab"/>
      <sheetName val="PomSlabo"/>
      <sheetName val="1.3K"/>
      <sheetName val="1.3R"/>
      <sheetName val="UT"/>
      <sheetName val="1.4K"/>
      <sheetName val="1.4R"/>
      <sheetName val="Plyn"/>
      <sheetName val="1.5K"/>
      <sheetName val="1.5R"/>
      <sheetName val="VZT"/>
      <sheetName val="1.6K"/>
      <sheetName val="1.6R"/>
      <sheetName val="1.6-Invent"/>
      <sheetName val="1.7K"/>
      <sheetName val="1.7R"/>
      <sheetName val="EZS"/>
      <sheetName val="2K"/>
      <sheetName val="2R"/>
      <sheetName val="2"/>
      <sheetName val="3K"/>
      <sheetName val="3R"/>
      <sheetName val="3"/>
      <sheetName val="4K"/>
      <sheetName val="4R"/>
      <sheetName val="4"/>
      <sheetName val="5K"/>
      <sheetName val="5R"/>
      <sheetName val="5"/>
      <sheetName val="6K"/>
      <sheetName val="6R"/>
      <sheetName val="6"/>
      <sheetName val="7K"/>
      <sheetName val="7"/>
      <sheetName val="7ZP"/>
      <sheetName val="8K"/>
      <sheetName val="8"/>
      <sheetName val="8ZP"/>
      <sheetName val="9K"/>
      <sheetName val="9R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F43" sqref="F43"/>
    </sheetView>
  </sheetViews>
  <sheetFormatPr defaultColWidth="10.83203125" defaultRowHeight="12" customHeight="1"/>
  <cols>
    <col min="1" max="1" width="11.5" style="6" customWidth="1"/>
    <col min="2" max="2" width="58.83203125" style="6" customWidth="1"/>
    <col min="3" max="3" width="18.5" style="6" customWidth="1"/>
    <col min="4" max="4" width="14.5" style="6" customWidth="1"/>
    <col min="5" max="5" width="14.16015625" style="6" customWidth="1"/>
    <col min="6" max="16384" width="10.83203125" style="1" customWidth="1"/>
  </cols>
  <sheetData>
    <row r="1" spans="1:5" ht="25.5" customHeight="1">
      <c r="A1" s="122" t="s">
        <v>200</v>
      </c>
      <c r="B1" s="122"/>
      <c r="C1" s="122"/>
      <c r="D1" s="122"/>
      <c r="E1" s="122"/>
    </row>
    <row r="2" spans="1:5" s="6" customFormat="1" ht="20.25" customHeight="1">
      <c r="A2" s="68" t="s">
        <v>201</v>
      </c>
      <c r="B2" s="68" t="s">
        <v>246</v>
      </c>
      <c r="C2" s="14"/>
      <c r="D2" s="14"/>
      <c r="E2" s="75" t="s">
        <v>5</v>
      </c>
    </row>
    <row r="3" spans="1:5" s="6" customFormat="1" ht="16.5" customHeight="1">
      <c r="A3" s="69" t="s">
        <v>280</v>
      </c>
      <c r="B3" s="69" t="s">
        <v>247</v>
      </c>
      <c r="C3" s="14"/>
      <c r="D3" s="14"/>
      <c r="E3" s="14"/>
    </row>
    <row r="4" spans="1:5" s="6" customFormat="1" ht="16.5" customHeight="1" thickBot="1">
      <c r="A4" s="69" t="s">
        <v>202</v>
      </c>
      <c r="B4" s="69" t="s">
        <v>279</v>
      </c>
      <c r="C4" s="14"/>
      <c r="D4" s="14"/>
      <c r="E4" s="14"/>
    </row>
    <row r="5" spans="1:5" s="6" customFormat="1" ht="32.25" customHeight="1" thickBot="1">
      <c r="A5" s="69" t="s">
        <v>203</v>
      </c>
      <c r="B5" s="70"/>
      <c r="C5" s="14"/>
      <c r="D5" s="14"/>
      <c r="E5" s="14"/>
    </row>
    <row r="6" spans="1:5" s="74" customFormat="1" ht="17.25" customHeight="1">
      <c r="A6" s="71"/>
      <c r="B6" s="72"/>
      <c r="C6" s="73"/>
      <c r="D6" s="73"/>
      <c r="E6" s="73"/>
    </row>
    <row r="7" spans="1:5" s="121" customFormat="1" ht="18" customHeight="1">
      <c r="A7" s="119" t="s">
        <v>248</v>
      </c>
      <c r="B7" s="119" t="s">
        <v>249</v>
      </c>
      <c r="C7" s="120"/>
      <c r="D7" s="120"/>
      <c r="E7" s="120"/>
    </row>
    <row r="8" ht="9" customHeight="1"/>
    <row r="9" spans="1:5" s="87" customFormat="1" ht="20.25" customHeight="1" thickBot="1">
      <c r="A9" s="117" t="s">
        <v>204</v>
      </c>
      <c r="B9" s="117" t="s">
        <v>245</v>
      </c>
      <c r="C9" s="118"/>
      <c r="D9" s="118"/>
      <c r="E9" s="118"/>
    </row>
    <row r="10" spans="1:5" s="6" customFormat="1" ht="24.75" customHeight="1" thickBot="1">
      <c r="A10" s="12" t="s">
        <v>8</v>
      </c>
      <c r="B10" s="12" t="s">
        <v>9</v>
      </c>
      <c r="C10" s="12" t="s">
        <v>13</v>
      </c>
      <c r="D10" s="12" t="s">
        <v>14</v>
      </c>
      <c r="E10" s="12" t="s">
        <v>15</v>
      </c>
    </row>
    <row r="11" spans="1:5" s="6" customFormat="1" ht="12.75" customHeight="1" thickBot="1">
      <c r="A11" s="12" t="s">
        <v>16</v>
      </c>
      <c r="B11" s="12" t="s">
        <v>17</v>
      </c>
      <c r="C11" s="12" t="s">
        <v>18</v>
      </c>
      <c r="D11" s="12" t="s">
        <v>19</v>
      </c>
      <c r="E11" s="12" t="s">
        <v>20</v>
      </c>
    </row>
    <row r="12" spans="1:5" s="6" customFormat="1" ht="5.25" customHeight="1">
      <c r="A12" s="75"/>
      <c r="B12" s="75"/>
      <c r="C12" s="75"/>
      <c r="D12" s="75"/>
      <c r="E12" s="75"/>
    </row>
    <row r="13" spans="1:5" s="6" customFormat="1" ht="21" customHeight="1">
      <c r="A13" s="76" t="s">
        <v>26</v>
      </c>
      <c r="B13" s="76" t="s">
        <v>27</v>
      </c>
      <c r="C13" s="77">
        <f>'I.et. rozpočet'!H10</f>
        <v>0</v>
      </c>
      <c r="D13" s="78">
        <v>53.15122454</v>
      </c>
      <c r="E13" s="78">
        <v>31.79281</v>
      </c>
    </row>
    <row r="14" spans="1:5" s="6" customFormat="1" ht="13.5" customHeight="1">
      <c r="A14" s="16" t="s">
        <v>16</v>
      </c>
      <c r="B14" s="16" t="s">
        <v>28</v>
      </c>
      <c r="C14" s="18">
        <f>'I.et. rozpočet'!H11</f>
        <v>0</v>
      </c>
      <c r="D14" s="17">
        <v>2.5238249</v>
      </c>
      <c r="E14" s="17"/>
    </row>
    <row r="15" spans="1:5" s="6" customFormat="1" ht="13.5" customHeight="1">
      <c r="A15" s="16" t="s">
        <v>17</v>
      </c>
      <c r="B15" s="16" t="s">
        <v>69</v>
      </c>
      <c r="C15" s="18">
        <f>'I.et. rozpočet'!H36</f>
        <v>0</v>
      </c>
      <c r="D15" s="17">
        <v>21.26362647</v>
      </c>
      <c r="E15" s="17"/>
    </row>
    <row r="16" spans="1:5" s="6" customFormat="1" ht="13.5" customHeight="1">
      <c r="A16" s="16" t="s">
        <v>18</v>
      </c>
      <c r="B16" s="16" t="s">
        <v>95</v>
      </c>
      <c r="C16" s="18">
        <f>'I.et. rozpočet'!H51</f>
        <v>0</v>
      </c>
      <c r="D16" s="17">
        <v>10.64902662</v>
      </c>
      <c r="E16" s="17"/>
    </row>
    <row r="17" spans="1:5" s="6" customFormat="1" ht="13.5" customHeight="1">
      <c r="A17" s="16" t="s">
        <v>24</v>
      </c>
      <c r="B17" s="16" t="s">
        <v>110</v>
      </c>
      <c r="C17" s="18">
        <f>'I.et. rozpočet'!H59</f>
        <v>0</v>
      </c>
      <c r="D17" s="17">
        <v>18.71474655</v>
      </c>
      <c r="E17" s="17">
        <v>31.79281</v>
      </c>
    </row>
    <row r="18" spans="1:5" s="6" customFormat="1" ht="21" customHeight="1">
      <c r="A18" s="76" t="s">
        <v>186</v>
      </c>
      <c r="B18" s="76" t="s">
        <v>187</v>
      </c>
      <c r="C18" s="77">
        <f>'I.et. rozpočet'!H97</f>
        <v>0</v>
      </c>
      <c r="D18" s="78">
        <v>0.02386296</v>
      </c>
      <c r="E18" s="78"/>
    </row>
    <row r="19" spans="1:5" s="6" customFormat="1" ht="13.5" customHeight="1">
      <c r="A19" s="16" t="s">
        <v>188</v>
      </c>
      <c r="B19" s="16" t="s">
        <v>189</v>
      </c>
      <c r="C19" s="18">
        <f>'I.et. rozpočet'!H98</f>
        <v>0</v>
      </c>
      <c r="D19" s="17">
        <v>0.02386296</v>
      </c>
      <c r="E19" s="17"/>
    </row>
    <row r="20" spans="1:5" s="6" customFormat="1" ht="21" customHeight="1">
      <c r="A20" s="65"/>
      <c r="B20" s="65" t="s">
        <v>199</v>
      </c>
      <c r="C20" s="67">
        <f>'I.et. rozpočet'!H104</f>
        <v>0</v>
      </c>
      <c r="D20" s="66">
        <v>53.1750875</v>
      </c>
      <c r="E20" s="66">
        <v>31.79281</v>
      </c>
    </row>
    <row r="21" ht="14.25" customHeight="1"/>
    <row r="22" spans="1:5" s="87" customFormat="1" ht="20.25" customHeight="1">
      <c r="A22" s="117" t="s">
        <v>205</v>
      </c>
      <c r="B22" s="117" t="s">
        <v>206</v>
      </c>
      <c r="C22" s="118"/>
      <c r="D22" s="118"/>
      <c r="E22" s="118"/>
    </row>
    <row r="23" spans="1:5" s="6" customFormat="1" ht="19.5" customHeight="1">
      <c r="A23" s="79" t="s">
        <v>207</v>
      </c>
      <c r="C23" s="80"/>
      <c r="D23" s="81"/>
      <c r="E23" s="80">
        <f>ROUND(C20,0)</f>
        <v>0</v>
      </c>
    </row>
    <row r="24" spans="1:5" s="6" customFormat="1" ht="19.5" customHeight="1">
      <c r="A24" s="79" t="s">
        <v>208</v>
      </c>
      <c r="C24" s="80"/>
      <c r="D24" s="81"/>
      <c r="E24" s="80">
        <f>'I.et.VN+ON'!G21</f>
        <v>0</v>
      </c>
    </row>
    <row r="25" spans="1:5" s="6" customFormat="1" ht="19.5" customHeight="1">
      <c r="A25" s="82" t="s">
        <v>209</v>
      </c>
      <c r="B25" s="83"/>
      <c r="C25" s="84"/>
      <c r="D25" s="85"/>
      <c r="E25" s="84">
        <f>'I.et.VN+ON'!G30</f>
        <v>0</v>
      </c>
    </row>
    <row r="26" spans="1:5" s="6" customFormat="1" ht="19.5" customHeight="1">
      <c r="A26" s="86" t="s">
        <v>210</v>
      </c>
      <c r="B26" s="87"/>
      <c r="C26" s="88"/>
      <c r="D26" s="89"/>
      <c r="E26" s="88">
        <f>SUM(E23:E25)</f>
        <v>0</v>
      </c>
    </row>
    <row r="27" spans="1:5" s="6" customFormat="1" ht="19.5" customHeight="1">
      <c r="A27" s="82" t="s">
        <v>211</v>
      </c>
      <c r="B27" s="83"/>
      <c r="C27" s="90">
        <v>0.21</v>
      </c>
      <c r="D27" s="85"/>
      <c r="E27" s="84">
        <f>ROUND(E26*C27,1)</f>
        <v>0</v>
      </c>
    </row>
    <row r="28" spans="1:5" s="6" customFormat="1" ht="19.5" customHeight="1">
      <c r="A28" s="86" t="s">
        <v>251</v>
      </c>
      <c r="B28" s="87"/>
      <c r="C28" s="88"/>
      <c r="D28" s="89"/>
      <c r="E28" s="88">
        <f>SUM(E26:E27)</f>
        <v>0</v>
      </c>
    </row>
    <row r="29" spans="1:5" s="74" customFormat="1" ht="23.25" customHeight="1">
      <c r="A29" s="71"/>
      <c r="B29" s="72"/>
      <c r="C29" s="73"/>
      <c r="D29" s="73"/>
      <c r="E29" s="73"/>
    </row>
  </sheetData>
  <sheetProtection/>
  <mergeCells count="1">
    <mergeCell ref="A1:E1"/>
  </mergeCells>
  <printOptions/>
  <pageMargins left="0.39375001192092896" right="0.39375001192092896" top="0.7875000238418579" bottom="0.7875000238418579" header="0" footer="0"/>
  <pageSetup blackAndWhite="1"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7"/>
  <sheetViews>
    <sheetView showZeros="0" view="pageBreakPreview" zoomScaleNormal="80" zoomScaleSheetLayoutView="100" zoomScalePageLayoutView="0" workbookViewId="0" topLeftCell="A1">
      <selection activeCell="C28" sqref="C28"/>
    </sheetView>
  </sheetViews>
  <sheetFormatPr defaultColWidth="10.66015625" defaultRowHeight="10.5" outlineLevelRow="1"/>
  <cols>
    <col min="1" max="1" width="5.16015625" style="91" customWidth="1"/>
    <col min="2" max="2" width="16.5" style="91" customWidth="1"/>
    <col min="3" max="3" width="100" style="91" customWidth="1"/>
    <col min="4" max="4" width="6.5" style="91" customWidth="1"/>
    <col min="5" max="5" width="11.66015625" style="111" customWidth="1"/>
    <col min="6" max="6" width="13.16015625" style="91" customWidth="1"/>
    <col min="7" max="7" width="18.83203125" style="91" customWidth="1"/>
    <col min="8" max="16384" width="10.66015625" style="91" customWidth="1"/>
  </cols>
  <sheetData>
    <row r="1" spans="1:7" ht="15">
      <c r="A1" s="123" t="s">
        <v>212</v>
      </c>
      <c r="B1" s="123"/>
      <c r="C1" s="123"/>
      <c r="D1" s="123"/>
      <c r="E1" s="123"/>
      <c r="F1" s="123"/>
      <c r="G1" s="123"/>
    </row>
    <row r="2" spans="2:7" ht="13.5" thickBot="1">
      <c r="B2" s="92"/>
      <c r="C2" s="93"/>
      <c r="D2" s="93"/>
      <c r="E2" s="94"/>
      <c r="F2" s="93"/>
      <c r="G2" s="93"/>
    </row>
    <row r="3" spans="1:7" ht="13.5" thickTop="1">
      <c r="A3" s="124" t="s">
        <v>213</v>
      </c>
      <c r="B3" s="125"/>
      <c r="C3" s="95" t="str">
        <f>Souhrn!B2&amp;" - "&amp;Souhrn!B7</f>
        <v>Rekonstrukce opěrné zdi - I. etapa</v>
      </c>
      <c r="D3" s="96"/>
      <c r="E3" s="97"/>
      <c r="F3" s="96"/>
      <c r="G3" s="98"/>
    </row>
    <row r="4" spans="1:7" ht="12.75">
      <c r="A4" s="99"/>
      <c r="B4" s="100"/>
      <c r="C4" s="100"/>
      <c r="D4" s="101"/>
      <c r="E4" s="102"/>
      <c r="F4" s="101"/>
      <c r="G4" s="103"/>
    </row>
    <row r="5" spans="1:7" ht="12.75">
      <c r="A5" s="104" t="s">
        <v>214</v>
      </c>
      <c r="B5" s="105" t="s">
        <v>215</v>
      </c>
      <c r="C5" s="105" t="s">
        <v>216</v>
      </c>
      <c r="D5" s="105" t="s">
        <v>10</v>
      </c>
      <c r="E5" s="130" t="s">
        <v>217</v>
      </c>
      <c r="F5" s="105" t="s">
        <v>218</v>
      </c>
      <c r="G5" s="105" t="s">
        <v>219</v>
      </c>
    </row>
    <row r="6" spans="1:13" ht="12.75">
      <c r="A6" s="131" t="s">
        <v>220</v>
      </c>
      <c r="B6" s="132" t="s">
        <v>221</v>
      </c>
      <c r="C6" s="133" t="s">
        <v>209</v>
      </c>
      <c r="D6" s="134"/>
      <c r="E6" s="135"/>
      <c r="F6" s="135"/>
      <c r="G6" s="136"/>
      <c r="M6" s="106">
        <v>1</v>
      </c>
    </row>
    <row r="7" spans="1:55" ht="12.75">
      <c r="A7" s="137">
        <v>1</v>
      </c>
      <c r="B7" s="138" t="s">
        <v>16</v>
      </c>
      <c r="C7" s="139" t="s">
        <v>222</v>
      </c>
      <c r="D7" s="140" t="s">
        <v>223</v>
      </c>
      <c r="E7" s="141">
        <v>1</v>
      </c>
      <c r="F7" s="126"/>
      <c r="G7" s="142">
        <f>E7*F7</f>
        <v>0</v>
      </c>
      <c r="M7" s="106">
        <v>2</v>
      </c>
      <c r="W7" s="91">
        <v>12</v>
      </c>
      <c r="X7" s="91">
        <v>0</v>
      </c>
      <c r="Y7" s="91">
        <v>1</v>
      </c>
      <c r="AX7" s="91">
        <v>1</v>
      </c>
      <c r="AY7" s="91">
        <f>IF(AX7=1,G7,0)</f>
        <v>0</v>
      </c>
      <c r="AZ7" s="91">
        <f>IF(AX7=2,G7,0)</f>
        <v>0</v>
      </c>
      <c r="BA7" s="91">
        <f>IF(AX7=3,G7,0)</f>
        <v>0</v>
      </c>
      <c r="BB7" s="91">
        <f>IF(AX7=4,G7,0)</f>
        <v>0</v>
      </c>
      <c r="BC7" s="91">
        <f>IF(AX7=5,G7,0)</f>
        <v>0</v>
      </c>
    </row>
    <row r="8" spans="1:13" ht="229.5" customHeight="1" hidden="1" outlineLevel="1">
      <c r="A8" s="143"/>
      <c r="B8" s="144"/>
      <c r="C8" s="145" t="s">
        <v>242</v>
      </c>
      <c r="D8" s="146"/>
      <c r="E8" s="147"/>
      <c r="F8" s="127"/>
      <c r="G8" s="148"/>
      <c r="K8" s="106"/>
      <c r="M8" s="106"/>
    </row>
    <row r="9" spans="1:55" ht="12.75" collapsed="1">
      <c r="A9" s="137">
        <v>2</v>
      </c>
      <c r="B9" s="138" t="s">
        <v>17</v>
      </c>
      <c r="C9" s="139" t="s">
        <v>224</v>
      </c>
      <c r="D9" s="140" t="s">
        <v>223</v>
      </c>
      <c r="E9" s="141">
        <v>1</v>
      </c>
      <c r="F9" s="126"/>
      <c r="G9" s="142">
        <f>E9*F9</f>
        <v>0</v>
      </c>
      <c r="M9" s="106">
        <v>2</v>
      </c>
      <c r="W9" s="91">
        <v>12</v>
      </c>
      <c r="X9" s="91">
        <v>0</v>
      </c>
      <c r="Y9" s="91">
        <v>2</v>
      </c>
      <c r="AX9" s="91">
        <v>1</v>
      </c>
      <c r="AY9" s="91">
        <f>IF(AX9=1,G9,0)</f>
        <v>0</v>
      </c>
      <c r="AZ9" s="91">
        <f>IF(AX9=2,G9,0)</f>
        <v>0</v>
      </c>
      <c r="BA9" s="91">
        <f>IF(AX9=3,G9,0)</f>
        <v>0</v>
      </c>
      <c r="BB9" s="91">
        <f>IF(AX9=4,G9,0)</f>
        <v>0</v>
      </c>
      <c r="BC9" s="91">
        <f>IF(AX9=5,G9,0)</f>
        <v>0</v>
      </c>
    </row>
    <row r="10" spans="1:13" ht="129.75" customHeight="1" hidden="1" outlineLevel="1">
      <c r="A10" s="143"/>
      <c r="B10" s="144"/>
      <c r="C10" s="145" t="s">
        <v>243</v>
      </c>
      <c r="D10" s="146"/>
      <c r="E10" s="147"/>
      <c r="F10" s="127"/>
      <c r="G10" s="148"/>
      <c r="J10" s="107"/>
      <c r="K10" s="106"/>
      <c r="M10" s="106"/>
    </row>
    <row r="11" spans="1:55" ht="12.75" collapsed="1">
      <c r="A11" s="137">
        <v>3</v>
      </c>
      <c r="B11" s="138" t="s">
        <v>18</v>
      </c>
      <c r="C11" s="139" t="s">
        <v>225</v>
      </c>
      <c r="D11" s="140" t="s">
        <v>223</v>
      </c>
      <c r="E11" s="141">
        <v>1</v>
      </c>
      <c r="F11" s="126"/>
      <c r="G11" s="142">
        <f>E11*F11</f>
        <v>0</v>
      </c>
      <c r="M11" s="106">
        <v>2</v>
      </c>
      <c r="W11" s="91">
        <v>12</v>
      </c>
      <c r="X11" s="91">
        <v>0</v>
      </c>
      <c r="Y11" s="91">
        <v>3</v>
      </c>
      <c r="AX11" s="91">
        <v>1</v>
      </c>
      <c r="AY11" s="91">
        <f>IF(AX11=1,G11,0)</f>
        <v>0</v>
      </c>
      <c r="AZ11" s="91">
        <f>IF(AX11=2,G11,0)</f>
        <v>0</v>
      </c>
      <c r="BA11" s="91">
        <f>IF(AX11=3,G11,0)</f>
        <v>0</v>
      </c>
      <c r="BB11" s="91">
        <f>IF(AX11=4,G11,0)</f>
        <v>0</v>
      </c>
      <c r="BC11" s="91">
        <f>IF(AX11=5,G11,0)</f>
        <v>0</v>
      </c>
    </row>
    <row r="12" spans="1:13" ht="27.75" customHeight="1" hidden="1" outlineLevel="1">
      <c r="A12" s="143"/>
      <c r="B12" s="144"/>
      <c r="C12" s="145" t="s">
        <v>226</v>
      </c>
      <c r="D12" s="146"/>
      <c r="E12" s="147"/>
      <c r="F12" s="127"/>
      <c r="G12" s="148"/>
      <c r="K12" s="106"/>
      <c r="M12" s="106"/>
    </row>
    <row r="13" spans="1:55" ht="12.75" collapsed="1">
      <c r="A13" s="137">
        <v>4</v>
      </c>
      <c r="B13" s="138" t="s">
        <v>19</v>
      </c>
      <c r="C13" s="139" t="s">
        <v>227</v>
      </c>
      <c r="D13" s="140" t="s">
        <v>223</v>
      </c>
      <c r="E13" s="141">
        <v>1</v>
      </c>
      <c r="F13" s="126"/>
      <c r="G13" s="142">
        <f>E13*F13</f>
        <v>0</v>
      </c>
      <c r="M13" s="106">
        <v>2</v>
      </c>
      <c r="W13" s="91">
        <v>12</v>
      </c>
      <c r="X13" s="91">
        <v>0</v>
      </c>
      <c r="Y13" s="91">
        <v>4</v>
      </c>
      <c r="AX13" s="91">
        <v>1</v>
      </c>
      <c r="AY13" s="91">
        <f>IF(AX13=1,G13,0)</f>
        <v>0</v>
      </c>
      <c r="AZ13" s="91">
        <f>IF(AX13=2,G13,0)</f>
        <v>0</v>
      </c>
      <c r="BA13" s="91">
        <f>IF(AX13=3,G13,0)</f>
        <v>0</v>
      </c>
      <c r="BB13" s="91">
        <f>IF(AX13=4,G13,0)</f>
        <v>0</v>
      </c>
      <c r="BC13" s="91">
        <f>IF(AX13=5,G13,0)</f>
        <v>0</v>
      </c>
    </row>
    <row r="14" spans="1:13" ht="60.75" customHeight="1" hidden="1" outlineLevel="1">
      <c r="A14" s="143"/>
      <c r="B14" s="144"/>
      <c r="C14" s="145" t="s">
        <v>228</v>
      </c>
      <c r="D14" s="146"/>
      <c r="E14" s="147"/>
      <c r="F14" s="127"/>
      <c r="G14" s="148"/>
      <c r="K14" s="106"/>
      <c r="M14" s="106"/>
    </row>
    <row r="15" spans="1:55" ht="12.75" collapsed="1">
      <c r="A15" s="137">
        <v>5</v>
      </c>
      <c r="B15" s="138" t="s">
        <v>20</v>
      </c>
      <c r="C15" s="139" t="s">
        <v>229</v>
      </c>
      <c r="D15" s="140" t="s">
        <v>223</v>
      </c>
      <c r="E15" s="141">
        <v>1</v>
      </c>
      <c r="F15" s="126"/>
      <c r="G15" s="142">
        <f>E15*F15</f>
        <v>0</v>
      </c>
      <c r="M15" s="106">
        <v>2</v>
      </c>
      <c r="W15" s="91">
        <v>12</v>
      </c>
      <c r="X15" s="91">
        <v>0</v>
      </c>
      <c r="Y15" s="91">
        <v>5</v>
      </c>
      <c r="AX15" s="91">
        <v>1</v>
      </c>
      <c r="AY15" s="91">
        <f>IF(AX15=1,G15,0)</f>
        <v>0</v>
      </c>
      <c r="AZ15" s="91">
        <f>IF(AX15=2,G15,0)</f>
        <v>0</v>
      </c>
      <c r="BA15" s="91">
        <f>IF(AX15=3,G15,0)</f>
        <v>0</v>
      </c>
      <c r="BB15" s="91">
        <f>IF(AX15=4,G15,0)</f>
        <v>0</v>
      </c>
      <c r="BC15" s="91">
        <f>IF(AX15=5,G15,0)</f>
        <v>0</v>
      </c>
    </row>
    <row r="16" spans="1:13" ht="36.75" customHeight="1" hidden="1" outlineLevel="1">
      <c r="A16" s="143"/>
      <c r="B16" s="144"/>
      <c r="C16" s="145" t="s">
        <v>230</v>
      </c>
      <c r="D16" s="146"/>
      <c r="E16" s="147"/>
      <c r="F16" s="127"/>
      <c r="G16" s="148"/>
      <c r="K16" s="106"/>
      <c r="M16" s="106"/>
    </row>
    <row r="17" spans="1:55" ht="12.75" collapsed="1">
      <c r="A17" s="137">
        <v>6</v>
      </c>
      <c r="B17" s="138" t="s">
        <v>21</v>
      </c>
      <c r="C17" s="139" t="s">
        <v>231</v>
      </c>
      <c r="D17" s="140" t="s">
        <v>223</v>
      </c>
      <c r="E17" s="141">
        <v>1</v>
      </c>
      <c r="F17" s="126"/>
      <c r="G17" s="142">
        <f>E17*F17</f>
        <v>0</v>
      </c>
      <c r="M17" s="106">
        <v>2</v>
      </c>
      <c r="W17" s="91">
        <v>12</v>
      </c>
      <c r="X17" s="91">
        <v>0</v>
      </c>
      <c r="Y17" s="91">
        <v>10</v>
      </c>
      <c r="AX17" s="91">
        <v>1</v>
      </c>
      <c r="AY17" s="91">
        <f>IF(AX17=1,G17,0)</f>
        <v>0</v>
      </c>
      <c r="AZ17" s="91">
        <f>IF(AX17=2,G17,0)</f>
        <v>0</v>
      </c>
      <c r="BA17" s="91">
        <f>IF(AX17=3,G17,0)</f>
        <v>0</v>
      </c>
      <c r="BB17" s="91">
        <f>IF(AX17=4,G17,0)</f>
        <v>0</v>
      </c>
      <c r="BC17" s="91">
        <f>IF(AX17=5,G17,0)</f>
        <v>0</v>
      </c>
    </row>
    <row r="18" spans="1:13" ht="51" customHeight="1" hidden="1" outlineLevel="1">
      <c r="A18" s="143"/>
      <c r="B18" s="144"/>
      <c r="C18" s="145" t="s">
        <v>232</v>
      </c>
      <c r="D18" s="146"/>
      <c r="E18" s="147"/>
      <c r="F18" s="127"/>
      <c r="G18" s="148"/>
      <c r="K18" s="106"/>
      <c r="M18" s="106"/>
    </row>
    <row r="19" spans="1:55" ht="12.75" collapsed="1">
      <c r="A19" s="137">
        <v>7</v>
      </c>
      <c r="B19" s="138" t="s">
        <v>22</v>
      </c>
      <c r="C19" s="139" t="s">
        <v>233</v>
      </c>
      <c r="D19" s="140" t="s">
        <v>223</v>
      </c>
      <c r="E19" s="141">
        <v>1</v>
      </c>
      <c r="F19" s="126"/>
      <c r="G19" s="142">
        <f>E19*F19</f>
        <v>0</v>
      </c>
      <c r="M19" s="106">
        <v>2</v>
      </c>
      <c r="W19" s="91">
        <v>12</v>
      </c>
      <c r="X19" s="91">
        <v>0</v>
      </c>
      <c r="Y19" s="91">
        <v>11</v>
      </c>
      <c r="AX19" s="91">
        <v>1</v>
      </c>
      <c r="AY19" s="91">
        <f>IF(AX19=1,G19,0)</f>
        <v>0</v>
      </c>
      <c r="AZ19" s="91">
        <f>IF(AX19=2,G19,0)</f>
        <v>0</v>
      </c>
      <c r="BA19" s="91">
        <f>IF(AX19=3,G19,0)</f>
        <v>0</v>
      </c>
      <c r="BB19" s="91">
        <f>IF(AX19=4,G19,0)</f>
        <v>0</v>
      </c>
      <c r="BC19" s="91">
        <f>IF(AX19=5,G19,0)</f>
        <v>0</v>
      </c>
    </row>
    <row r="20" spans="1:13" ht="48.75" customHeight="1" hidden="1" outlineLevel="1">
      <c r="A20" s="143"/>
      <c r="B20" s="144"/>
      <c r="C20" s="145" t="s">
        <v>234</v>
      </c>
      <c r="D20" s="146"/>
      <c r="E20" s="147"/>
      <c r="F20" s="127"/>
      <c r="G20" s="148"/>
      <c r="K20" s="106"/>
      <c r="M20" s="106"/>
    </row>
    <row r="21" spans="1:55" ht="12.75" collapsed="1">
      <c r="A21" s="134"/>
      <c r="B21" s="149" t="s">
        <v>235</v>
      </c>
      <c r="C21" s="150" t="str">
        <f>CONCATENATE(B6," ",C6)</f>
        <v>ON Ostatní náklady</v>
      </c>
      <c r="D21" s="134"/>
      <c r="E21" s="151"/>
      <c r="F21" s="128"/>
      <c r="G21" s="152">
        <f>SUM(G6:G20)</f>
        <v>0</v>
      </c>
      <c r="M21" s="106">
        <v>4</v>
      </c>
      <c r="AY21" s="108">
        <f>SUM(AY6:AY20)</f>
        <v>0</v>
      </c>
      <c r="AZ21" s="108">
        <f>SUM(AZ6:AZ20)</f>
        <v>0</v>
      </c>
      <c r="BA21" s="108">
        <f>SUM(BA6:BA20)</f>
        <v>0</v>
      </c>
      <c r="BB21" s="108">
        <f>SUM(BB6:BB20)</f>
        <v>0</v>
      </c>
      <c r="BC21" s="108">
        <f>SUM(BC6:BC20)</f>
        <v>0</v>
      </c>
    </row>
    <row r="22" spans="1:55" ht="26.25" customHeight="1">
      <c r="A22" s="134"/>
      <c r="B22" s="149"/>
      <c r="C22" s="150"/>
      <c r="D22" s="134"/>
      <c r="E22" s="151"/>
      <c r="F22" s="128"/>
      <c r="G22" s="152"/>
      <c r="M22" s="106"/>
      <c r="AY22" s="108"/>
      <c r="AZ22" s="108"/>
      <c r="BA22" s="108"/>
      <c r="BB22" s="108"/>
      <c r="BC22" s="108"/>
    </row>
    <row r="23" spans="1:13" ht="12.75">
      <c r="A23" s="131" t="s">
        <v>220</v>
      </c>
      <c r="B23" s="132" t="s">
        <v>236</v>
      </c>
      <c r="C23" s="133" t="s">
        <v>208</v>
      </c>
      <c r="D23" s="134"/>
      <c r="E23" s="135"/>
      <c r="F23" s="129"/>
      <c r="G23" s="136"/>
      <c r="M23" s="106">
        <v>1</v>
      </c>
    </row>
    <row r="24" spans="1:55" ht="12.75">
      <c r="A24" s="137">
        <v>8</v>
      </c>
      <c r="B24" s="138" t="s">
        <v>23</v>
      </c>
      <c r="C24" s="139" t="s">
        <v>237</v>
      </c>
      <c r="D24" s="140" t="s">
        <v>223</v>
      </c>
      <c r="E24" s="141">
        <v>1</v>
      </c>
      <c r="F24" s="126"/>
      <c r="G24" s="142">
        <f>E24*F24</f>
        <v>0</v>
      </c>
      <c r="M24" s="106">
        <v>2</v>
      </c>
      <c r="W24" s="91">
        <v>12</v>
      </c>
      <c r="X24" s="91">
        <v>0</v>
      </c>
      <c r="Y24" s="91">
        <v>12</v>
      </c>
      <c r="AX24" s="91">
        <v>1</v>
      </c>
      <c r="AY24" s="91">
        <f>IF(AX24=1,G24,0)</f>
        <v>0</v>
      </c>
      <c r="AZ24" s="91">
        <f>IF(AX24=2,G24,0)</f>
        <v>0</v>
      </c>
      <c r="BA24" s="91">
        <f>IF(AX24=3,G24,0)</f>
        <v>0</v>
      </c>
      <c r="BB24" s="91">
        <f>IF(AX24=4,G24,0)</f>
        <v>0</v>
      </c>
      <c r="BC24" s="91">
        <f>IF(AX24=5,G24,0)</f>
        <v>0</v>
      </c>
    </row>
    <row r="25" spans="1:13" ht="56.25" customHeight="1" hidden="1" outlineLevel="1">
      <c r="A25" s="143"/>
      <c r="B25" s="144"/>
      <c r="C25" s="145" t="s">
        <v>238</v>
      </c>
      <c r="D25" s="146"/>
      <c r="E25" s="147"/>
      <c r="F25" s="127"/>
      <c r="G25" s="148"/>
      <c r="K25" s="106"/>
      <c r="M25" s="106"/>
    </row>
    <row r="26" spans="1:55" ht="12.75" collapsed="1">
      <c r="A26" s="137">
        <v>9</v>
      </c>
      <c r="B26" s="138" t="s">
        <v>24</v>
      </c>
      <c r="C26" s="139" t="s">
        <v>239</v>
      </c>
      <c r="D26" s="140" t="s">
        <v>223</v>
      </c>
      <c r="E26" s="141">
        <v>1</v>
      </c>
      <c r="F26" s="126"/>
      <c r="G26" s="142">
        <f>E26*F26</f>
        <v>0</v>
      </c>
      <c r="M26" s="106">
        <v>2</v>
      </c>
      <c r="W26" s="91">
        <v>12</v>
      </c>
      <c r="X26" s="91">
        <v>0</v>
      </c>
      <c r="Y26" s="91">
        <v>13</v>
      </c>
      <c r="AX26" s="91">
        <v>1</v>
      </c>
      <c r="AY26" s="91">
        <f>IF(AX26=1,G26,0)</f>
        <v>0</v>
      </c>
      <c r="AZ26" s="91">
        <f>IF(AX26=2,G26,0)</f>
        <v>0</v>
      </c>
      <c r="BA26" s="91">
        <f>IF(AX26=3,G26,0)</f>
        <v>0</v>
      </c>
      <c r="BB26" s="91">
        <f>IF(AX26=4,G26,0)</f>
        <v>0</v>
      </c>
      <c r="BC26" s="91">
        <f>IF(AX26=5,G26,0)</f>
        <v>0</v>
      </c>
    </row>
    <row r="27" spans="1:13" ht="165" customHeight="1" hidden="1" outlineLevel="1">
      <c r="A27" s="143"/>
      <c r="B27" s="144"/>
      <c r="C27" s="145" t="s">
        <v>244</v>
      </c>
      <c r="D27" s="146"/>
      <c r="E27" s="147"/>
      <c r="F27" s="127"/>
      <c r="G27" s="148"/>
      <c r="K27" s="106"/>
      <c r="M27" s="106"/>
    </row>
    <row r="28" spans="1:55" ht="12.75" collapsed="1">
      <c r="A28" s="137">
        <v>10</v>
      </c>
      <c r="B28" s="138" t="s">
        <v>25</v>
      </c>
      <c r="C28" s="139" t="s">
        <v>240</v>
      </c>
      <c r="D28" s="140" t="s">
        <v>223</v>
      </c>
      <c r="E28" s="141">
        <v>1</v>
      </c>
      <c r="F28" s="126"/>
      <c r="G28" s="142">
        <f>E28*F28</f>
        <v>0</v>
      </c>
      <c r="M28" s="106">
        <v>2</v>
      </c>
      <c r="W28" s="91">
        <v>12</v>
      </c>
      <c r="X28" s="91">
        <v>0</v>
      </c>
      <c r="Y28" s="91">
        <v>14</v>
      </c>
      <c r="AX28" s="91">
        <v>1</v>
      </c>
      <c r="AY28" s="91">
        <f>IF(AX28=1,G28,0)</f>
        <v>0</v>
      </c>
      <c r="AZ28" s="91">
        <f>IF(AX28=2,G28,0)</f>
        <v>0</v>
      </c>
      <c r="BA28" s="91">
        <f>IF(AX28=3,G28,0)</f>
        <v>0</v>
      </c>
      <c r="BB28" s="91">
        <f>IF(AX28=4,G28,0)</f>
        <v>0</v>
      </c>
      <c r="BC28" s="91">
        <f>IF(AX28=5,G28,0)</f>
        <v>0</v>
      </c>
    </row>
    <row r="29" spans="1:13" ht="71.25" customHeight="1" hidden="1" outlineLevel="1">
      <c r="A29" s="143"/>
      <c r="B29" s="144"/>
      <c r="C29" s="145" t="s">
        <v>241</v>
      </c>
      <c r="D29" s="146"/>
      <c r="E29" s="147"/>
      <c r="F29" s="127"/>
      <c r="G29" s="148"/>
      <c r="K29" s="106"/>
      <c r="M29" s="106"/>
    </row>
    <row r="30" spans="1:55" ht="12.75" collapsed="1">
      <c r="A30" s="134"/>
      <c r="B30" s="149" t="s">
        <v>235</v>
      </c>
      <c r="C30" s="150" t="str">
        <f>CONCATENATE(B23," ",C23)</f>
        <v>VN Vedlejší náklady</v>
      </c>
      <c r="D30" s="134"/>
      <c r="E30" s="151"/>
      <c r="F30" s="128"/>
      <c r="G30" s="152">
        <f>SUM(G23:G29)</f>
        <v>0</v>
      </c>
      <c r="M30" s="106">
        <v>4</v>
      </c>
      <c r="AY30" s="108">
        <f>SUM(AY23:AY29)</f>
        <v>0</v>
      </c>
      <c r="AZ30" s="108">
        <f>SUM(AZ23:AZ29)</f>
        <v>0</v>
      </c>
      <c r="BA30" s="108">
        <f>SUM(BA23:BA29)</f>
        <v>0</v>
      </c>
      <c r="BB30" s="108">
        <f>SUM(BB23:BB29)</f>
        <v>0</v>
      </c>
      <c r="BC30" s="108">
        <f>SUM(BC23:BC29)</f>
        <v>0</v>
      </c>
    </row>
    <row r="31" ht="12.75">
      <c r="E31" s="91"/>
    </row>
    <row r="32" ht="12.75">
      <c r="E32" s="91"/>
    </row>
    <row r="33" ht="12.75">
      <c r="E33" s="91"/>
    </row>
    <row r="34" ht="12.75">
      <c r="E34" s="91"/>
    </row>
    <row r="35" ht="12.75">
      <c r="E35" s="91"/>
    </row>
    <row r="36" ht="12.75">
      <c r="E36" s="91"/>
    </row>
    <row r="37" ht="12.75">
      <c r="E37" s="91"/>
    </row>
    <row r="38" ht="12.75">
      <c r="E38" s="91"/>
    </row>
    <row r="39" ht="12.75">
      <c r="E39" s="91"/>
    </row>
    <row r="40" ht="12.75">
      <c r="E40" s="91"/>
    </row>
    <row r="41" ht="12.75">
      <c r="E41" s="91"/>
    </row>
    <row r="42" ht="12.75">
      <c r="E42" s="91"/>
    </row>
    <row r="43" ht="12.75">
      <c r="E43" s="91"/>
    </row>
    <row r="44" ht="12.75">
      <c r="E44" s="91"/>
    </row>
    <row r="45" ht="12.75">
      <c r="E45" s="91"/>
    </row>
    <row r="46" ht="12.75">
      <c r="E46" s="91"/>
    </row>
    <row r="47" ht="12.75">
      <c r="E47" s="91"/>
    </row>
    <row r="48" ht="12.75">
      <c r="E48" s="91"/>
    </row>
    <row r="49" ht="12.75">
      <c r="E49" s="91"/>
    </row>
    <row r="50" ht="12.75">
      <c r="E50" s="91"/>
    </row>
    <row r="51" ht="12.75">
      <c r="E51" s="91"/>
    </row>
    <row r="52" ht="12.75">
      <c r="E52" s="91"/>
    </row>
    <row r="53" ht="12.75">
      <c r="E53" s="91"/>
    </row>
    <row r="54" spans="1:7" ht="12.75">
      <c r="A54" s="109"/>
      <c r="B54" s="109"/>
      <c r="C54" s="109"/>
      <c r="D54" s="109"/>
      <c r="E54" s="109"/>
      <c r="F54" s="109"/>
      <c r="G54" s="109"/>
    </row>
    <row r="55" spans="1:7" ht="12.75">
      <c r="A55" s="109"/>
      <c r="B55" s="109"/>
      <c r="C55" s="109"/>
      <c r="D55" s="109"/>
      <c r="E55" s="109"/>
      <c r="F55" s="109"/>
      <c r="G55" s="109"/>
    </row>
    <row r="56" spans="1:7" ht="12.75">
      <c r="A56" s="109"/>
      <c r="B56" s="109"/>
      <c r="C56" s="109"/>
      <c r="D56" s="109"/>
      <c r="E56" s="109"/>
      <c r="F56" s="109"/>
      <c r="G56" s="109"/>
    </row>
    <row r="57" spans="1:7" ht="12.75">
      <c r="A57" s="109"/>
      <c r="B57" s="109"/>
      <c r="C57" s="109"/>
      <c r="D57" s="109"/>
      <c r="E57" s="109"/>
      <c r="F57" s="109"/>
      <c r="G57" s="109"/>
    </row>
    <row r="58" ht="12.75">
      <c r="E58" s="91"/>
    </row>
    <row r="59" ht="12.75">
      <c r="E59" s="91"/>
    </row>
    <row r="60" ht="12.75">
      <c r="E60" s="91"/>
    </row>
    <row r="61" ht="12.75">
      <c r="E61" s="91"/>
    </row>
    <row r="62" ht="12.75">
      <c r="E62" s="91"/>
    </row>
    <row r="63" ht="12.75">
      <c r="E63" s="91"/>
    </row>
    <row r="64" ht="12.75">
      <c r="E64" s="91"/>
    </row>
    <row r="65" ht="12.75">
      <c r="E65" s="91"/>
    </row>
    <row r="66" ht="12.75">
      <c r="E66" s="91"/>
    </row>
    <row r="67" ht="12.75">
      <c r="E67" s="91"/>
    </row>
    <row r="68" ht="12.75">
      <c r="E68" s="91"/>
    </row>
    <row r="69" ht="12.75">
      <c r="E69" s="91"/>
    </row>
    <row r="70" ht="12.75">
      <c r="E70" s="91"/>
    </row>
    <row r="71" ht="12.75">
      <c r="E71" s="91"/>
    </row>
    <row r="72" ht="12.75">
      <c r="E72" s="91"/>
    </row>
    <row r="73" ht="12.75">
      <c r="E73" s="91"/>
    </row>
    <row r="74" ht="12.75">
      <c r="E74" s="91"/>
    </row>
    <row r="75" ht="12.75">
      <c r="E75" s="91"/>
    </row>
    <row r="76" ht="12.75">
      <c r="E76" s="91"/>
    </row>
    <row r="77" ht="12.75">
      <c r="E77" s="91"/>
    </row>
    <row r="78" ht="12.75">
      <c r="E78" s="91"/>
    </row>
    <row r="79" ht="12.75">
      <c r="E79" s="91"/>
    </row>
    <row r="80" ht="12.75">
      <c r="E80" s="91"/>
    </row>
    <row r="81" ht="12.75">
      <c r="E81" s="91"/>
    </row>
    <row r="82" ht="12.75">
      <c r="E82" s="91"/>
    </row>
    <row r="83" spans="1:2" ht="12.75">
      <c r="A83" s="110"/>
      <c r="B83" s="110"/>
    </row>
    <row r="84" spans="1:7" ht="12.75">
      <c r="A84" s="109"/>
      <c r="B84" s="109"/>
      <c r="C84" s="112"/>
      <c r="D84" s="112"/>
      <c r="E84" s="113"/>
      <c r="F84" s="112"/>
      <c r="G84" s="114"/>
    </row>
    <row r="85" spans="1:7" ht="12.75">
      <c r="A85" s="115"/>
      <c r="B85" s="115"/>
      <c r="C85" s="109"/>
      <c r="D85" s="109"/>
      <c r="E85" s="116"/>
      <c r="F85" s="109"/>
      <c r="G85" s="109"/>
    </row>
    <row r="86" spans="1:7" ht="12.75">
      <c r="A86" s="109"/>
      <c r="B86" s="109"/>
      <c r="C86" s="109"/>
      <c r="D86" s="109"/>
      <c r="E86" s="116"/>
      <c r="F86" s="109"/>
      <c r="G86" s="109"/>
    </row>
    <row r="87" spans="1:7" ht="12.75">
      <c r="A87" s="109"/>
      <c r="B87" s="109"/>
      <c r="C87" s="109"/>
      <c r="D87" s="109"/>
      <c r="E87" s="116"/>
      <c r="F87" s="109"/>
      <c r="G87" s="109"/>
    </row>
    <row r="88" spans="1:7" ht="12.75">
      <c r="A88" s="109"/>
      <c r="B88" s="109"/>
      <c r="C88" s="109"/>
      <c r="D88" s="109"/>
      <c r="E88" s="116"/>
      <c r="F88" s="109"/>
      <c r="G88" s="109"/>
    </row>
    <row r="89" spans="1:7" ht="12.75">
      <c r="A89" s="109"/>
      <c r="B89" s="109"/>
      <c r="C89" s="109"/>
      <c r="D89" s="109"/>
      <c r="E89" s="116"/>
      <c r="F89" s="109"/>
      <c r="G89" s="109"/>
    </row>
    <row r="90" spans="1:7" ht="12.75">
      <c r="A90" s="109"/>
      <c r="B90" s="109"/>
      <c r="C90" s="109"/>
      <c r="D90" s="109"/>
      <c r="E90" s="116"/>
      <c r="F90" s="109"/>
      <c r="G90" s="109"/>
    </row>
    <row r="91" spans="1:7" ht="12.75">
      <c r="A91" s="109"/>
      <c r="B91" s="109"/>
      <c r="C91" s="109"/>
      <c r="D91" s="109"/>
      <c r="E91" s="116"/>
      <c r="F91" s="109"/>
      <c r="G91" s="109"/>
    </row>
    <row r="92" spans="1:7" ht="12.75">
      <c r="A92" s="109"/>
      <c r="B92" s="109"/>
      <c r="C92" s="109"/>
      <c r="D92" s="109"/>
      <c r="E92" s="116"/>
      <c r="F92" s="109"/>
      <c r="G92" s="109"/>
    </row>
    <row r="93" spans="1:7" ht="12.75">
      <c r="A93" s="109"/>
      <c r="B93" s="109"/>
      <c r="C93" s="109"/>
      <c r="D93" s="109"/>
      <c r="E93" s="116"/>
      <c r="F93" s="109"/>
      <c r="G93" s="109"/>
    </row>
    <row r="94" spans="1:7" ht="12.75">
      <c r="A94" s="109"/>
      <c r="B94" s="109"/>
      <c r="C94" s="109"/>
      <c r="D94" s="109"/>
      <c r="E94" s="116"/>
      <c r="F94" s="109"/>
      <c r="G94" s="109"/>
    </row>
    <row r="95" spans="1:7" ht="12.75">
      <c r="A95" s="109"/>
      <c r="B95" s="109"/>
      <c r="C95" s="109"/>
      <c r="D95" s="109"/>
      <c r="E95" s="116"/>
      <c r="F95" s="109"/>
      <c r="G95" s="109"/>
    </row>
    <row r="96" spans="1:7" ht="12.75">
      <c r="A96" s="109"/>
      <c r="B96" s="109"/>
      <c r="C96" s="109"/>
      <c r="D96" s="109"/>
      <c r="E96" s="116"/>
      <c r="F96" s="109"/>
      <c r="G96" s="109"/>
    </row>
    <row r="97" spans="1:7" ht="12.75">
      <c r="A97" s="109"/>
      <c r="B97" s="109"/>
      <c r="C97" s="109"/>
      <c r="D97" s="109"/>
      <c r="E97" s="116"/>
      <c r="F97" s="109"/>
      <c r="G97" s="109"/>
    </row>
  </sheetData>
  <sheetProtection/>
  <mergeCells count="12">
    <mergeCell ref="C20:D20"/>
    <mergeCell ref="C25:D25"/>
    <mergeCell ref="C27:D27"/>
    <mergeCell ref="C29:D29"/>
    <mergeCell ref="C16:D16"/>
    <mergeCell ref="C18:D18"/>
    <mergeCell ref="C12:D12"/>
    <mergeCell ref="C14:D14"/>
    <mergeCell ref="C8:D8"/>
    <mergeCell ref="C10:D10"/>
    <mergeCell ref="A1:G1"/>
    <mergeCell ref="A3:B3"/>
  </mergeCells>
  <printOptions gridLines="1"/>
  <pageMargins left="0.5905511811023623" right="0.3937007874015748" top="0.7874015748031497" bottom="0.7874015748031497" header="0.31496062992125984" footer="0.31496062992125984"/>
  <pageSetup fitToHeight="1" fitToWidth="1" horizontalDpi="300" verticalDpi="300" orientation="portrait" paperSize="9" scale="72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showGridLines="0" zoomScalePageLayoutView="0" workbookViewId="0" topLeftCell="A7">
      <selection activeCell="D4" sqref="D4"/>
    </sheetView>
  </sheetViews>
  <sheetFormatPr defaultColWidth="10.66015625" defaultRowHeight="12" customHeight="1" outlineLevelRow="1"/>
  <cols>
    <col min="1" max="1" width="4.16015625" style="2" customWidth="1"/>
    <col min="2" max="2" width="5.16015625" style="3" customWidth="1"/>
    <col min="3" max="3" width="11.5" style="3" customWidth="1"/>
    <col min="4" max="4" width="57.83203125" style="3" customWidth="1"/>
    <col min="5" max="5" width="4.33203125" style="3" customWidth="1"/>
    <col min="6" max="6" width="10" style="4" customWidth="1"/>
    <col min="7" max="7" width="10" style="5" customWidth="1"/>
    <col min="8" max="8" width="14.66015625" style="5" customWidth="1"/>
    <col min="9" max="9" width="10.83203125" style="4" customWidth="1"/>
    <col min="10" max="11" width="15.5" style="4" customWidth="1"/>
    <col min="12" max="16384" width="10.66015625" style="1" customWidth="1"/>
  </cols>
  <sheetData>
    <row r="1" spans="1:11" s="6" customFormat="1" ht="20.25" customHeight="1">
      <c r="A1" s="7" t="s">
        <v>250</v>
      </c>
      <c r="B1" s="8"/>
      <c r="C1" s="8"/>
      <c r="D1" s="8"/>
      <c r="E1" s="8"/>
      <c r="F1" s="8"/>
      <c r="G1" s="8"/>
      <c r="H1" s="8"/>
      <c r="I1" s="8"/>
      <c r="J1" s="9"/>
      <c r="K1" s="9"/>
    </row>
    <row r="2" spans="1:11" s="6" customFormat="1" ht="12.75" customHeight="1">
      <c r="A2" s="10" t="s">
        <v>0</v>
      </c>
      <c r="B2" s="11"/>
      <c r="C2" s="11"/>
      <c r="D2" s="11"/>
      <c r="E2" s="11"/>
      <c r="F2" s="11"/>
      <c r="G2" s="8"/>
      <c r="H2" s="8"/>
      <c r="I2" s="8"/>
      <c r="J2" s="9"/>
      <c r="K2" s="9"/>
    </row>
    <row r="3" spans="1:11" s="6" customFormat="1" ht="12.75" customHeight="1">
      <c r="A3" s="10" t="s">
        <v>1</v>
      </c>
      <c r="B3" s="11"/>
      <c r="C3" s="11"/>
      <c r="D3" s="11"/>
      <c r="E3" s="11"/>
      <c r="F3" s="11" t="s">
        <v>2</v>
      </c>
      <c r="G3" s="8"/>
      <c r="H3" s="8"/>
      <c r="I3" s="8"/>
      <c r="J3" s="9"/>
      <c r="K3" s="9"/>
    </row>
    <row r="4" spans="1:11" s="6" customFormat="1" ht="12.75" customHeight="1">
      <c r="A4" s="10" t="s">
        <v>3</v>
      </c>
      <c r="B4" s="11"/>
      <c r="C4" s="11"/>
      <c r="D4" s="11"/>
      <c r="E4" s="11"/>
      <c r="F4" s="11" t="s">
        <v>4</v>
      </c>
      <c r="G4" s="8"/>
      <c r="H4" s="8"/>
      <c r="I4" s="8"/>
      <c r="J4" s="9"/>
      <c r="K4" s="9"/>
    </row>
    <row r="5" spans="1:11" s="6" customFormat="1" ht="12.75" customHeight="1">
      <c r="A5" s="11" t="s">
        <v>5</v>
      </c>
      <c r="B5" s="11"/>
      <c r="C5" s="11"/>
      <c r="D5" s="11"/>
      <c r="E5" s="11"/>
      <c r="F5" s="11" t="s">
        <v>281</v>
      </c>
      <c r="G5" s="8"/>
      <c r="H5" s="8"/>
      <c r="I5" s="8"/>
      <c r="J5" s="9"/>
      <c r="K5" s="9"/>
    </row>
    <row r="6" spans="1:11" s="6" customFormat="1" ht="6.75" customHeight="1" thickBot="1">
      <c r="A6" s="8"/>
      <c r="B6" s="8"/>
      <c r="C6" s="8"/>
      <c r="D6" s="8"/>
      <c r="E6" s="8"/>
      <c r="F6" s="8"/>
      <c r="G6" s="8"/>
      <c r="H6" s="8"/>
      <c r="I6" s="8"/>
      <c r="J6" s="9"/>
      <c r="K6" s="9"/>
    </row>
    <row r="7" spans="1:11" s="6" customFormat="1" ht="24.75" customHeight="1" thickBot="1">
      <c r="A7" s="12" t="s">
        <v>6</v>
      </c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3" t="s">
        <v>15</v>
      </c>
      <c r="K7" s="13" t="s">
        <v>252</v>
      </c>
    </row>
    <row r="8" spans="1:11" s="6" customFormat="1" ht="12.75" customHeight="1" thickBot="1">
      <c r="A8" s="12" t="s">
        <v>16</v>
      </c>
      <c r="B8" s="12" t="s">
        <v>17</v>
      </c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2" t="s">
        <v>23</v>
      </c>
      <c r="I8" s="12">
        <v>9</v>
      </c>
      <c r="J8" s="13">
        <v>10</v>
      </c>
      <c r="K8" s="13">
        <v>11</v>
      </c>
    </row>
    <row r="9" spans="1:11" s="6" customFormat="1" ht="6" customHeight="1">
      <c r="A9" s="14"/>
      <c r="B9" s="14"/>
      <c r="C9" s="14"/>
      <c r="D9" s="14"/>
      <c r="E9" s="14"/>
      <c r="F9" s="14"/>
      <c r="G9" s="14"/>
      <c r="H9" s="14"/>
      <c r="I9" s="14"/>
      <c r="J9" s="9"/>
      <c r="K9" s="9"/>
    </row>
    <row r="10" spans="1:11" s="6" customFormat="1" ht="21" customHeight="1">
      <c r="A10" s="15"/>
      <c r="B10" s="16"/>
      <c r="C10" s="16" t="s">
        <v>26</v>
      </c>
      <c r="D10" s="16" t="s">
        <v>27</v>
      </c>
      <c r="E10" s="16"/>
      <c r="F10" s="17"/>
      <c r="G10" s="18"/>
      <c r="H10" s="18">
        <f>SUBTOTAL(9,H11:H96)</f>
        <v>0</v>
      </c>
      <c r="I10" s="17">
        <v>53.15122454</v>
      </c>
      <c r="J10" s="17">
        <v>31.79281</v>
      </c>
      <c r="K10" s="17"/>
    </row>
    <row r="11" spans="1:11" s="6" customFormat="1" ht="21" customHeight="1" thickBot="1">
      <c r="A11" s="15"/>
      <c r="B11" s="16"/>
      <c r="C11" s="16" t="s">
        <v>16</v>
      </c>
      <c r="D11" s="16" t="s">
        <v>28</v>
      </c>
      <c r="E11" s="16"/>
      <c r="F11" s="17"/>
      <c r="G11" s="18"/>
      <c r="H11" s="18">
        <f>SUBTOTAL(9,H12:H35)</f>
        <v>0</v>
      </c>
      <c r="I11" s="17">
        <v>2.5238249</v>
      </c>
      <c r="J11" s="17"/>
      <c r="K11" s="17"/>
    </row>
    <row r="12" spans="1:11" s="6" customFormat="1" ht="24" customHeight="1" thickBot="1">
      <c r="A12" s="19">
        <v>1</v>
      </c>
      <c r="B12" s="20" t="s">
        <v>29</v>
      </c>
      <c r="C12" s="20" t="s">
        <v>30</v>
      </c>
      <c r="D12" s="20" t="s">
        <v>31</v>
      </c>
      <c r="E12" s="20" t="s">
        <v>32</v>
      </c>
      <c r="F12" s="21">
        <v>18.358</v>
      </c>
      <c r="G12" s="22"/>
      <c r="H12" s="22">
        <f>F12*G12</f>
        <v>0</v>
      </c>
      <c r="I12" s="21"/>
      <c r="J12" s="23"/>
      <c r="K12" s="23" t="s">
        <v>253</v>
      </c>
    </row>
    <row r="13" spans="1:11" s="6" customFormat="1" ht="13.5" customHeight="1" hidden="1" outlineLevel="1" thickBot="1">
      <c r="A13" s="24"/>
      <c r="B13" s="25"/>
      <c r="C13" s="25" t="s">
        <v>33</v>
      </c>
      <c r="D13" s="25" t="s">
        <v>34</v>
      </c>
      <c r="E13" s="25"/>
      <c r="F13" s="26">
        <v>18.358</v>
      </c>
      <c r="G13" s="27"/>
      <c r="H13" s="27"/>
      <c r="I13" s="26"/>
      <c r="J13" s="28"/>
      <c r="K13" s="28"/>
    </row>
    <row r="14" spans="1:11" s="6" customFormat="1" ht="13.5" customHeight="1" collapsed="1" thickBot="1">
      <c r="A14" s="19">
        <v>2</v>
      </c>
      <c r="B14" s="20" t="s">
        <v>29</v>
      </c>
      <c r="C14" s="20" t="s">
        <v>35</v>
      </c>
      <c r="D14" s="20" t="s">
        <v>36</v>
      </c>
      <c r="E14" s="20" t="s">
        <v>32</v>
      </c>
      <c r="F14" s="21">
        <v>18.358</v>
      </c>
      <c r="G14" s="22"/>
      <c r="H14" s="22">
        <f>F14*G14</f>
        <v>0</v>
      </c>
      <c r="I14" s="21">
        <v>0.0009179</v>
      </c>
      <c r="J14" s="23"/>
      <c r="K14" s="23" t="s">
        <v>253</v>
      </c>
    </row>
    <row r="15" spans="1:11" s="6" customFormat="1" ht="13.5" customHeight="1" hidden="1" outlineLevel="1" thickBot="1">
      <c r="A15" s="24"/>
      <c r="B15" s="25"/>
      <c r="C15" s="25"/>
      <c r="D15" s="25" t="s">
        <v>33</v>
      </c>
      <c r="E15" s="25"/>
      <c r="F15" s="26">
        <v>18.358</v>
      </c>
      <c r="G15" s="27"/>
      <c r="H15" s="27"/>
      <c r="I15" s="26"/>
      <c r="J15" s="28"/>
      <c r="K15" s="28"/>
    </row>
    <row r="16" spans="1:11" s="6" customFormat="1" ht="13.5" customHeight="1" collapsed="1" thickBot="1">
      <c r="A16" s="19">
        <v>3</v>
      </c>
      <c r="B16" s="20" t="s">
        <v>29</v>
      </c>
      <c r="C16" s="20" t="s">
        <v>37</v>
      </c>
      <c r="D16" s="20" t="s">
        <v>38</v>
      </c>
      <c r="E16" s="20" t="s">
        <v>39</v>
      </c>
      <c r="F16" s="21">
        <v>22.417</v>
      </c>
      <c r="G16" s="22"/>
      <c r="H16" s="22">
        <f>F16*G16</f>
        <v>0</v>
      </c>
      <c r="I16" s="21"/>
      <c r="J16" s="23"/>
      <c r="K16" s="23" t="s">
        <v>253</v>
      </c>
    </row>
    <row r="17" spans="1:11" s="6" customFormat="1" ht="13.5" customHeight="1" hidden="1" outlineLevel="1" thickBot="1">
      <c r="A17" s="24"/>
      <c r="B17" s="25"/>
      <c r="C17" s="25" t="s">
        <v>40</v>
      </c>
      <c r="D17" s="25" t="s">
        <v>41</v>
      </c>
      <c r="E17" s="25"/>
      <c r="F17" s="26">
        <v>22.417</v>
      </c>
      <c r="G17" s="27"/>
      <c r="H17" s="27"/>
      <c r="I17" s="26"/>
      <c r="J17" s="28"/>
      <c r="K17" s="28"/>
    </row>
    <row r="18" spans="1:11" s="6" customFormat="1" ht="24" customHeight="1" collapsed="1" thickBot="1">
      <c r="A18" s="19">
        <v>4</v>
      </c>
      <c r="B18" s="20" t="s">
        <v>29</v>
      </c>
      <c r="C18" s="20" t="s">
        <v>42</v>
      </c>
      <c r="D18" s="20" t="s">
        <v>43</v>
      </c>
      <c r="E18" s="20" t="s">
        <v>39</v>
      </c>
      <c r="F18" s="21">
        <v>22.417</v>
      </c>
      <c r="G18" s="22"/>
      <c r="H18" s="22">
        <f>F18*G18</f>
        <v>0</v>
      </c>
      <c r="I18" s="21"/>
      <c r="J18" s="23"/>
      <c r="K18" s="23" t="s">
        <v>253</v>
      </c>
    </row>
    <row r="19" spans="1:11" s="6" customFormat="1" ht="13.5" customHeight="1" hidden="1" outlineLevel="1" thickBot="1">
      <c r="A19" s="24"/>
      <c r="B19" s="25"/>
      <c r="C19" s="25"/>
      <c r="D19" s="25" t="s">
        <v>40</v>
      </c>
      <c r="E19" s="25"/>
      <c r="F19" s="26">
        <v>22.417</v>
      </c>
      <c r="G19" s="27"/>
      <c r="H19" s="27"/>
      <c r="I19" s="26"/>
      <c r="J19" s="28"/>
      <c r="K19" s="28"/>
    </row>
    <row r="20" spans="1:11" s="6" customFormat="1" ht="13.5" customHeight="1" collapsed="1" thickBot="1">
      <c r="A20" s="19">
        <v>5</v>
      </c>
      <c r="B20" s="20" t="s">
        <v>29</v>
      </c>
      <c r="C20" s="20" t="s">
        <v>44</v>
      </c>
      <c r="D20" s="20" t="s">
        <v>45</v>
      </c>
      <c r="E20" s="20" t="s">
        <v>39</v>
      </c>
      <c r="F20" s="21">
        <v>22.417</v>
      </c>
      <c r="G20" s="22"/>
      <c r="H20" s="22">
        <f>F20*G20</f>
        <v>0</v>
      </c>
      <c r="I20" s="21"/>
      <c r="J20" s="23"/>
      <c r="K20" s="23" t="s">
        <v>253</v>
      </c>
    </row>
    <row r="21" spans="1:11" s="6" customFormat="1" ht="13.5" customHeight="1" hidden="1" outlineLevel="1" thickBot="1">
      <c r="A21" s="24"/>
      <c r="B21" s="25"/>
      <c r="C21" s="25"/>
      <c r="D21" s="25" t="s">
        <v>40</v>
      </c>
      <c r="E21" s="25"/>
      <c r="F21" s="26">
        <v>22.417</v>
      </c>
      <c r="G21" s="27"/>
      <c r="H21" s="27"/>
      <c r="I21" s="26"/>
      <c r="J21" s="28"/>
      <c r="K21" s="28"/>
    </row>
    <row r="22" spans="1:11" s="6" customFormat="1" ht="24" customHeight="1" collapsed="1" thickBot="1">
      <c r="A22" s="19">
        <v>6</v>
      </c>
      <c r="B22" s="20" t="s">
        <v>29</v>
      </c>
      <c r="C22" s="20" t="s">
        <v>46</v>
      </c>
      <c r="D22" s="20" t="s">
        <v>47</v>
      </c>
      <c r="E22" s="20" t="s">
        <v>39</v>
      </c>
      <c r="F22" s="21">
        <v>201.753</v>
      </c>
      <c r="G22" s="22"/>
      <c r="H22" s="22">
        <f>F22*G22</f>
        <v>0</v>
      </c>
      <c r="I22" s="21"/>
      <c r="J22" s="23"/>
      <c r="K22" s="23" t="s">
        <v>253</v>
      </c>
    </row>
    <row r="23" spans="1:11" s="6" customFormat="1" ht="13.5" customHeight="1" hidden="1" outlineLevel="1" thickBot="1">
      <c r="A23" s="24"/>
      <c r="B23" s="25"/>
      <c r="C23" s="25"/>
      <c r="D23" s="25" t="s">
        <v>48</v>
      </c>
      <c r="E23" s="25"/>
      <c r="F23" s="26">
        <v>201.753</v>
      </c>
      <c r="G23" s="27"/>
      <c r="H23" s="27"/>
      <c r="I23" s="26"/>
      <c r="J23" s="28"/>
      <c r="K23" s="28"/>
    </row>
    <row r="24" spans="1:11" s="6" customFormat="1" ht="13.5" customHeight="1" collapsed="1" thickBot="1">
      <c r="A24" s="19">
        <v>7</v>
      </c>
      <c r="B24" s="20" t="s">
        <v>49</v>
      </c>
      <c r="C24" s="20" t="s">
        <v>50</v>
      </c>
      <c r="D24" s="20" t="s">
        <v>51</v>
      </c>
      <c r="E24" s="20" t="s">
        <v>32</v>
      </c>
      <c r="F24" s="21">
        <v>18.358</v>
      </c>
      <c r="G24" s="22"/>
      <c r="H24" s="22">
        <f>F24*G24</f>
        <v>0</v>
      </c>
      <c r="I24" s="21"/>
      <c r="J24" s="23"/>
      <c r="K24" s="23" t="s">
        <v>253</v>
      </c>
    </row>
    <row r="25" spans="1:11" s="6" customFormat="1" ht="13.5" customHeight="1" hidden="1" outlineLevel="1" thickBot="1">
      <c r="A25" s="24"/>
      <c r="B25" s="25"/>
      <c r="C25" s="25"/>
      <c r="D25" s="25" t="s">
        <v>33</v>
      </c>
      <c r="E25" s="25"/>
      <c r="F25" s="26">
        <v>18.358</v>
      </c>
      <c r="G25" s="27"/>
      <c r="H25" s="27"/>
      <c r="I25" s="26"/>
      <c r="J25" s="28"/>
      <c r="K25" s="28"/>
    </row>
    <row r="26" spans="1:11" s="6" customFormat="1" ht="13.5" customHeight="1" collapsed="1" thickBot="1">
      <c r="A26" s="29">
        <v>8</v>
      </c>
      <c r="B26" s="30" t="s">
        <v>52</v>
      </c>
      <c r="C26" s="30" t="s">
        <v>53</v>
      </c>
      <c r="D26" s="30" t="s">
        <v>54</v>
      </c>
      <c r="E26" s="30" t="s">
        <v>55</v>
      </c>
      <c r="F26" s="31">
        <v>5.507</v>
      </c>
      <c r="G26" s="32"/>
      <c r="H26" s="32">
        <f>F26*G26</f>
        <v>0</v>
      </c>
      <c r="I26" s="31">
        <v>0.005507</v>
      </c>
      <c r="J26" s="33"/>
      <c r="K26" s="23" t="s">
        <v>253</v>
      </c>
    </row>
    <row r="27" spans="1:11" s="6" customFormat="1" ht="13.5" customHeight="1" hidden="1" outlineLevel="1" thickBot="1">
      <c r="A27" s="24"/>
      <c r="B27" s="25"/>
      <c r="C27" s="25"/>
      <c r="D27" s="25" t="s">
        <v>56</v>
      </c>
      <c r="E27" s="25"/>
      <c r="F27" s="26">
        <v>5.507</v>
      </c>
      <c r="G27" s="27"/>
      <c r="H27" s="27"/>
      <c r="I27" s="26"/>
      <c r="J27" s="28"/>
      <c r="K27" s="28"/>
    </row>
    <row r="28" spans="1:11" s="6" customFormat="1" ht="24" customHeight="1" collapsed="1" thickBot="1">
      <c r="A28" s="19">
        <v>9</v>
      </c>
      <c r="B28" s="20" t="s">
        <v>29</v>
      </c>
      <c r="C28" s="20" t="s">
        <v>57</v>
      </c>
      <c r="D28" s="20" t="s">
        <v>58</v>
      </c>
      <c r="E28" s="20" t="s">
        <v>32</v>
      </c>
      <c r="F28" s="21">
        <v>18.358</v>
      </c>
      <c r="G28" s="22"/>
      <c r="H28" s="22">
        <f>F28*G28</f>
        <v>0</v>
      </c>
      <c r="I28" s="21"/>
      <c r="J28" s="23"/>
      <c r="K28" s="23" t="s">
        <v>253</v>
      </c>
    </row>
    <row r="29" spans="1:11" s="6" customFormat="1" ht="13.5" customHeight="1" hidden="1" outlineLevel="1" thickBot="1">
      <c r="A29" s="24"/>
      <c r="B29" s="25"/>
      <c r="C29" s="25"/>
      <c r="D29" s="25" t="s">
        <v>33</v>
      </c>
      <c r="E29" s="25"/>
      <c r="F29" s="26">
        <v>18.358</v>
      </c>
      <c r="G29" s="27"/>
      <c r="H29" s="27"/>
      <c r="I29" s="26"/>
      <c r="J29" s="28"/>
      <c r="K29" s="28"/>
    </row>
    <row r="30" spans="1:11" s="6" customFormat="1" ht="13.5" customHeight="1" collapsed="1" thickBot="1">
      <c r="A30" s="29">
        <v>10</v>
      </c>
      <c r="B30" s="30" t="s">
        <v>59</v>
      </c>
      <c r="C30" s="30" t="s">
        <v>60</v>
      </c>
      <c r="D30" s="30" t="s">
        <v>61</v>
      </c>
      <c r="E30" s="30" t="s">
        <v>39</v>
      </c>
      <c r="F30" s="31">
        <v>4.039</v>
      </c>
      <c r="G30" s="32"/>
      <c r="H30" s="32">
        <f>F30*G30</f>
        <v>0</v>
      </c>
      <c r="I30" s="31">
        <v>2.4234</v>
      </c>
      <c r="J30" s="33"/>
      <c r="K30" s="23" t="s">
        <v>253</v>
      </c>
    </row>
    <row r="31" spans="1:11" s="6" customFormat="1" ht="13.5" customHeight="1" hidden="1" outlineLevel="1" thickBot="1">
      <c r="A31" s="24"/>
      <c r="B31" s="25"/>
      <c r="C31" s="25"/>
      <c r="D31" s="25" t="s">
        <v>62</v>
      </c>
      <c r="E31" s="25"/>
      <c r="F31" s="26">
        <v>4.03876</v>
      </c>
      <c r="G31" s="27"/>
      <c r="H31" s="27"/>
      <c r="I31" s="26"/>
      <c r="J31" s="28"/>
      <c r="K31" s="28"/>
    </row>
    <row r="32" spans="1:11" s="6" customFormat="1" ht="13.5" customHeight="1" collapsed="1" thickBot="1">
      <c r="A32" s="19">
        <v>11</v>
      </c>
      <c r="B32" s="20" t="s">
        <v>49</v>
      </c>
      <c r="C32" s="20" t="s">
        <v>63</v>
      </c>
      <c r="D32" s="20" t="s">
        <v>64</v>
      </c>
      <c r="E32" s="20" t="s">
        <v>32</v>
      </c>
      <c r="F32" s="21">
        <v>10</v>
      </c>
      <c r="G32" s="22"/>
      <c r="H32" s="22">
        <f>F32*G32</f>
        <v>0</v>
      </c>
      <c r="I32" s="21">
        <v>0.094</v>
      </c>
      <c r="J32" s="23"/>
      <c r="K32" s="23" t="s">
        <v>253</v>
      </c>
    </row>
    <row r="33" spans="1:11" s="6" customFormat="1" ht="13.5" customHeight="1" hidden="1" outlineLevel="1" thickBot="1">
      <c r="A33" s="24"/>
      <c r="B33" s="25"/>
      <c r="C33" s="25" t="s">
        <v>65</v>
      </c>
      <c r="D33" s="25" t="s">
        <v>66</v>
      </c>
      <c r="E33" s="25"/>
      <c r="F33" s="26">
        <v>10</v>
      </c>
      <c r="G33" s="27"/>
      <c r="H33" s="27"/>
      <c r="I33" s="26"/>
      <c r="J33" s="28"/>
      <c r="K33" s="28"/>
    </row>
    <row r="34" spans="1:11" s="6" customFormat="1" ht="13.5" customHeight="1" collapsed="1" thickBot="1">
      <c r="A34" s="19">
        <v>12</v>
      </c>
      <c r="B34" s="20" t="s">
        <v>49</v>
      </c>
      <c r="C34" s="20" t="s">
        <v>67</v>
      </c>
      <c r="D34" s="20" t="s">
        <v>68</v>
      </c>
      <c r="E34" s="20" t="s">
        <v>32</v>
      </c>
      <c r="F34" s="21">
        <v>10</v>
      </c>
      <c r="G34" s="22"/>
      <c r="H34" s="22">
        <f>F34*G34</f>
        <v>0</v>
      </c>
      <c r="I34" s="21"/>
      <c r="J34" s="23"/>
      <c r="K34" s="23" t="s">
        <v>253</v>
      </c>
    </row>
    <row r="35" spans="1:11" s="6" customFormat="1" ht="13.5" customHeight="1" hidden="1" outlineLevel="1" thickBot="1">
      <c r="A35" s="24"/>
      <c r="B35" s="25"/>
      <c r="C35" s="25"/>
      <c r="D35" s="25" t="s">
        <v>65</v>
      </c>
      <c r="E35" s="25"/>
      <c r="F35" s="26">
        <v>10</v>
      </c>
      <c r="G35" s="27"/>
      <c r="H35" s="27"/>
      <c r="I35" s="26"/>
      <c r="J35" s="28"/>
      <c r="K35" s="28"/>
    </row>
    <row r="36" spans="1:11" s="6" customFormat="1" ht="21" customHeight="1" collapsed="1" thickBot="1">
      <c r="A36" s="15"/>
      <c r="B36" s="16"/>
      <c r="C36" s="16" t="s">
        <v>17</v>
      </c>
      <c r="D36" s="16" t="s">
        <v>69</v>
      </c>
      <c r="E36" s="16"/>
      <c r="F36" s="17"/>
      <c r="G36" s="18"/>
      <c r="H36" s="18">
        <f>SUBTOTAL(9,H37:H50)</f>
        <v>0</v>
      </c>
      <c r="I36" s="17">
        <v>21.26362647</v>
      </c>
      <c r="J36" s="17"/>
      <c r="K36" s="17"/>
    </row>
    <row r="37" spans="1:11" s="6" customFormat="1" ht="13.5" customHeight="1" thickBot="1">
      <c r="A37" s="19">
        <v>13</v>
      </c>
      <c r="B37" s="20" t="s">
        <v>70</v>
      </c>
      <c r="C37" s="20" t="s">
        <v>71</v>
      </c>
      <c r="D37" s="20" t="s">
        <v>72</v>
      </c>
      <c r="E37" s="20" t="s">
        <v>73</v>
      </c>
      <c r="F37" s="21">
        <v>2.199</v>
      </c>
      <c r="G37" s="22"/>
      <c r="H37" s="22">
        <f>F37*G37</f>
        <v>0</v>
      </c>
      <c r="I37" s="21">
        <v>2.36513445</v>
      </c>
      <c r="J37" s="23"/>
      <c r="K37" s="23" t="s">
        <v>253</v>
      </c>
    </row>
    <row r="38" spans="1:11" s="6" customFormat="1" ht="13.5" customHeight="1" hidden="1" outlineLevel="1" thickBot="1">
      <c r="A38" s="24"/>
      <c r="B38" s="25"/>
      <c r="C38" s="25"/>
      <c r="D38" s="25" t="s">
        <v>74</v>
      </c>
      <c r="E38" s="25"/>
      <c r="F38" s="26">
        <v>2.19885365625</v>
      </c>
      <c r="G38" s="27"/>
      <c r="H38" s="27"/>
      <c r="I38" s="26"/>
      <c r="J38" s="28"/>
      <c r="K38" s="28"/>
    </row>
    <row r="39" spans="1:11" s="6" customFormat="1" ht="24" customHeight="1" collapsed="1" thickBot="1">
      <c r="A39" s="19">
        <v>14</v>
      </c>
      <c r="B39" s="20" t="s">
        <v>70</v>
      </c>
      <c r="C39" s="20" t="s">
        <v>75</v>
      </c>
      <c r="D39" s="20" t="s">
        <v>76</v>
      </c>
      <c r="E39" s="20" t="s">
        <v>77</v>
      </c>
      <c r="F39" s="21">
        <v>74.66</v>
      </c>
      <c r="G39" s="22"/>
      <c r="H39" s="22">
        <f>F39*G39</f>
        <v>0</v>
      </c>
      <c r="I39" s="21">
        <v>0.0903386</v>
      </c>
      <c r="J39" s="23"/>
      <c r="K39" s="23" t="s">
        <v>253</v>
      </c>
    </row>
    <row r="40" spans="1:11" s="6" customFormat="1" ht="13.5" customHeight="1" hidden="1" outlineLevel="1" thickBot="1">
      <c r="A40" s="24"/>
      <c r="B40" s="25"/>
      <c r="C40" s="25" t="s">
        <v>78</v>
      </c>
      <c r="D40" s="25" t="s">
        <v>79</v>
      </c>
      <c r="E40" s="25"/>
      <c r="F40" s="26">
        <v>74.66</v>
      </c>
      <c r="G40" s="27"/>
      <c r="H40" s="27"/>
      <c r="I40" s="26"/>
      <c r="J40" s="28"/>
      <c r="K40" s="28"/>
    </row>
    <row r="41" spans="1:11" s="6" customFormat="1" ht="13.5" customHeight="1" collapsed="1" thickBot="1">
      <c r="A41" s="19">
        <v>15</v>
      </c>
      <c r="B41" s="20" t="s">
        <v>70</v>
      </c>
      <c r="C41" s="20" t="s">
        <v>80</v>
      </c>
      <c r="D41" s="20" t="s">
        <v>81</v>
      </c>
      <c r="E41" s="20" t="s">
        <v>77</v>
      </c>
      <c r="F41" s="21">
        <v>74.66</v>
      </c>
      <c r="G41" s="22"/>
      <c r="H41" s="22">
        <f>F41*G41</f>
        <v>0</v>
      </c>
      <c r="I41" s="21">
        <v>2.2181486</v>
      </c>
      <c r="J41" s="23"/>
      <c r="K41" s="23" t="s">
        <v>253</v>
      </c>
    </row>
    <row r="42" spans="1:11" s="6" customFormat="1" ht="13.5" customHeight="1" hidden="1" outlineLevel="1" thickBot="1">
      <c r="A42" s="24"/>
      <c r="B42" s="25"/>
      <c r="C42" s="25"/>
      <c r="D42" s="25" t="s">
        <v>78</v>
      </c>
      <c r="E42" s="25"/>
      <c r="F42" s="26">
        <v>74.66</v>
      </c>
      <c r="G42" s="27"/>
      <c r="H42" s="27"/>
      <c r="I42" s="26"/>
      <c r="J42" s="28"/>
      <c r="K42" s="28"/>
    </row>
    <row r="43" spans="1:11" s="6" customFormat="1" ht="24" customHeight="1" collapsed="1" thickBot="1">
      <c r="A43" s="19">
        <v>16</v>
      </c>
      <c r="B43" s="20" t="s">
        <v>70</v>
      </c>
      <c r="C43" s="20" t="s">
        <v>82</v>
      </c>
      <c r="D43" s="20" t="s">
        <v>83</v>
      </c>
      <c r="E43" s="20" t="s">
        <v>32</v>
      </c>
      <c r="F43" s="21">
        <v>17.522</v>
      </c>
      <c r="G43" s="22"/>
      <c r="H43" s="22">
        <f>F43*G43</f>
        <v>0</v>
      </c>
      <c r="I43" s="21">
        <v>0.11634608</v>
      </c>
      <c r="J43" s="23"/>
      <c r="K43" s="23" t="s">
        <v>253</v>
      </c>
    </row>
    <row r="44" spans="1:11" s="6" customFormat="1" ht="13.5" customHeight="1" hidden="1" outlineLevel="1" thickBot="1">
      <c r="A44" s="24"/>
      <c r="B44" s="25"/>
      <c r="C44" s="25"/>
      <c r="D44" s="25" t="s">
        <v>84</v>
      </c>
      <c r="E44" s="25"/>
      <c r="F44" s="26">
        <v>17.522</v>
      </c>
      <c r="G44" s="27"/>
      <c r="H44" s="27"/>
      <c r="I44" s="26"/>
      <c r="J44" s="28"/>
      <c r="K44" s="28"/>
    </row>
    <row r="45" spans="1:11" s="6" customFormat="1" ht="24" customHeight="1" collapsed="1" thickBot="1">
      <c r="A45" s="19">
        <v>17</v>
      </c>
      <c r="B45" s="20" t="s">
        <v>70</v>
      </c>
      <c r="C45" s="20" t="s">
        <v>85</v>
      </c>
      <c r="D45" s="20" t="s">
        <v>86</v>
      </c>
      <c r="E45" s="20" t="s">
        <v>87</v>
      </c>
      <c r="F45" s="21">
        <v>140.176</v>
      </c>
      <c r="G45" s="22"/>
      <c r="H45" s="22">
        <f>F45*G45</f>
        <v>0</v>
      </c>
      <c r="I45" s="21">
        <v>0.12896192</v>
      </c>
      <c r="J45" s="23"/>
      <c r="K45" s="23" t="s">
        <v>253</v>
      </c>
    </row>
    <row r="46" spans="1:11" s="6" customFormat="1" ht="13.5" customHeight="1" hidden="1" outlineLevel="1" thickBot="1">
      <c r="A46" s="24"/>
      <c r="B46" s="25"/>
      <c r="C46" s="25"/>
      <c r="D46" s="25" t="s">
        <v>88</v>
      </c>
      <c r="E46" s="25"/>
      <c r="F46" s="26">
        <v>140.176</v>
      </c>
      <c r="G46" s="27"/>
      <c r="H46" s="27"/>
      <c r="I46" s="26"/>
      <c r="J46" s="28"/>
      <c r="K46" s="28"/>
    </row>
    <row r="47" spans="1:11" s="6" customFormat="1" ht="13.5" customHeight="1" collapsed="1" thickBot="1">
      <c r="A47" s="19">
        <v>18</v>
      </c>
      <c r="B47" s="20" t="s">
        <v>70</v>
      </c>
      <c r="C47" s="20" t="s">
        <v>89</v>
      </c>
      <c r="D47" s="20" t="s">
        <v>90</v>
      </c>
      <c r="E47" s="20" t="s">
        <v>32</v>
      </c>
      <c r="F47" s="21">
        <v>17.522</v>
      </c>
      <c r="G47" s="22"/>
      <c r="H47" s="22">
        <f>F47*G47</f>
        <v>0</v>
      </c>
      <c r="I47" s="21">
        <v>1.3570789</v>
      </c>
      <c r="J47" s="23"/>
      <c r="K47" s="23" t="s">
        <v>253</v>
      </c>
    </row>
    <row r="48" spans="1:11" s="6" customFormat="1" ht="13.5" customHeight="1" hidden="1" outlineLevel="1" thickBot="1">
      <c r="A48" s="24"/>
      <c r="B48" s="25"/>
      <c r="C48" s="25" t="s">
        <v>84</v>
      </c>
      <c r="D48" s="25" t="s">
        <v>91</v>
      </c>
      <c r="E48" s="25"/>
      <c r="F48" s="26">
        <v>17.522</v>
      </c>
      <c r="G48" s="27"/>
      <c r="H48" s="27"/>
      <c r="I48" s="26"/>
      <c r="J48" s="28"/>
      <c r="K48" s="28"/>
    </row>
    <row r="49" spans="1:11" s="6" customFormat="1" ht="13.5" customHeight="1" collapsed="1" thickBot="1">
      <c r="A49" s="19">
        <v>19</v>
      </c>
      <c r="B49" s="20" t="s">
        <v>70</v>
      </c>
      <c r="C49" s="20" t="s">
        <v>92</v>
      </c>
      <c r="D49" s="20" t="s">
        <v>93</v>
      </c>
      <c r="E49" s="20" t="s">
        <v>32</v>
      </c>
      <c r="F49" s="21">
        <v>578.226</v>
      </c>
      <c r="G49" s="22"/>
      <c r="H49" s="22">
        <f>F49*G49</f>
        <v>0</v>
      </c>
      <c r="I49" s="21">
        <v>14.98761792</v>
      </c>
      <c r="J49" s="23"/>
      <c r="K49" s="23" t="s">
        <v>253</v>
      </c>
    </row>
    <row r="50" spans="1:11" s="6" customFormat="1" ht="13.5" customHeight="1" hidden="1" outlineLevel="1" thickBot="1">
      <c r="A50" s="24"/>
      <c r="B50" s="25"/>
      <c r="C50" s="25"/>
      <c r="D50" s="25" t="s">
        <v>94</v>
      </c>
      <c r="E50" s="25"/>
      <c r="F50" s="26">
        <v>578.226</v>
      </c>
      <c r="G50" s="27"/>
      <c r="H50" s="27"/>
      <c r="I50" s="26"/>
      <c r="J50" s="28"/>
      <c r="K50" s="28"/>
    </row>
    <row r="51" spans="1:11" s="6" customFormat="1" ht="21" customHeight="1" collapsed="1" thickBot="1">
      <c r="A51" s="15"/>
      <c r="B51" s="16"/>
      <c r="C51" s="16" t="s">
        <v>18</v>
      </c>
      <c r="D51" s="16" t="s">
        <v>95</v>
      </c>
      <c r="E51" s="16"/>
      <c r="F51" s="17"/>
      <c r="G51" s="18"/>
      <c r="H51" s="18">
        <f>SUBTOTAL(9,H52:H58)</f>
        <v>0</v>
      </c>
      <c r="I51" s="17">
        <v>10.64902662</v>
      </c>
      <c r="J51" s="17"/>
      <c r="K51" s="17"/>
    </row>
    <row r="52" spans="1:11" s="6" customFormat="1" ht="24" customHeight="1" thickBot="1">
      <c r="A52" s="19">
        <v>20</v>
      </c>
      <c r="B52" s="20" t="s">
        <v>70</v>
      </c>
      <c r="C52" s="20" t="s">
        <v>96</v>
      </c>
      <c r="D52" s="20" t="s">
        <v>97</v>
      </c>
      <c r="E52" s="20" t="s">
        <v>39</v>
      </c>
      <c r="F52" s="21">
        <v>3.947</v>
      </c>
      <c r="G52" s="22"/>
      <c r="H52" s="22">
        <f>F52*G52</f>
        <v>0</v>
      </c>
      <c r="I52" s="21">
        <v>9.65665126</v>
      </c>
      <c r="J52" s="23"/>
      <c r="K52" s="23" t="s">
        <v>253</v>
      </c>
    </row>
    <row r="53" spans="1:11" s="6" customFormat="1" ht="13.5" customHeight="1" hidden="1" outlineLevel="1" thickBot="1">
      <c r="A53" s="24"/>
      <c r="B53" s="25"/>
      <c r="C53" s="25" t="s">
        <v>98</v>
      </c>
      <c r="D53" s="25" t="s">
        <v>99</v>
      </c>
      <c r="E53" s="25"/>
      <c r="F53" s="26">
        <v>3.947</v>
      </c>
      <c r="G53" s="27"/>
      <c r="H53" s="27"/>
      <c r="I53" s="26"/>
      <c r="J53" s="28"/>
      <c r="K53" s="28"/>
    </row>
    <row r="54" spans="1:11" s="6" customFormat="1" ht="13.5" customHeight="1" collapsed="1" thickBot="1">
      <c r="A54" s="19">
        <v>21</v>
      </c>
      <c r="B54" s="20" t="s">
        <v>70</v>
      </c>
      <c r="C54" s="20" t="s">
        <v>100</v>
      </c>
      <c r="D54" s="20" t="s">
        <v>101</v>
      </c>
      <c r="E54" s="20" t="s">
        <v>32</v>
      </c>
      <c r="F54" s="21">
        <v>29.2</v>
      </c>
      <c r="G54" s="22"/>
      <c r="H54" s="22">
        <f>F54*G54</f>
        <v>0</v>
      </c>
      <c r="I54" s="21">
        <v>0.379016</v>
      </c>
      <c r="J54" s="23"/>
      <c r="K54" s="23" t="s">
        <v>253</v>
      </c>
    </row>
    <row r="55" spans="1:11" s="6" customFormat="1" ht="13.5" customHeight="1" hidden="1" outlineLevel="1" thickBot="1">
      <c r="A55" s="24"/>
      <c r="B55" s="25"/>
      <c r="C55" s="25"/>
      <c r="D55" s="25" t="s">
        <v>102</v>
      </c>
      <c r="E55" s="25"/>
      <c r="F55" s="26">
        <v>29.2</v>
      </c>
      <c r="G55" s="27"/>
      <c r="H55" s="27"/>
      <c r="I55" s="26"/>
      <c r="J55" s="28"/>
      <c r="K55" s="28"/>
    </row>
    <row r="56" spans="1:11" s="6" customFormat="1" ht="24" customHeight="1" collapsed="1" thickBot="1">
      <c r="A56" s="19">
        <v>22</v>
      </c>
      <c r="B56" s="20" t="s">
        <v>70</v>
      </c>
      <c r="C56" s="20" t="s">
        <v>103</v>
      </c>
      <c r="D56" s="20" t="s">
        <v>104</v>
      </c>
      <c r="E56" s="20" t="s">
        <v>73</v>
      </c>
      <c r="F56" s="21">
        <v>0.592</v>
      </c>
      <c r="G56" s="22"/>
      <c r="H56" s="22">
        <f>F56*G56</f>
        <v>0</v>
      </c>
      <c r="I56" s="21">
        <v>0.61335936</v>
      </c>
      <c r="J56" s="23"/>
      <c r="K56" s="23" t="s">
        <v>253</v>
      </c>
    </row>
    <row r="57" spans="1:11" s="6" customFormat="1" ht="13.5" customHeight="1" hidden="1" outlineLevel="1" thickBot="1">
      <c r="A57" s="24"/>
      <c r="B57" s="25"/>
      <c r="C57" s="25"/>
      <c r="D57" s="25" t="s">
        <v>105</v>
      </c>
      <c r="E57" s="25"/>
      <c r="F57" s="26">
        <v>0.59205</v>
      </c>
      <c r="G57" s="27"/>
      <c r="H57" s="27"/>
      <c r="I57" s="26"/>
      <c r="J57" s="28"/>
      <c r="K57" s="28"/>
    </row>
    <row r="58" spans="1:11" s="6" customFormat="1" ht="24" customHeight="1" collapsed="1" thickBot="1">
      <c r="A58" s="19">
        <v>23</v>
      </c>
      <c r="B58" s="20" t="s">
        <v>106</v>
      </c>
      <c r="C58" s="20" t="s">
        <v>107</v>
      </c>
      <c r="D58" s="20" t="s">
        <v>108</v>
      </c>
      <c r="E58" s="20" t="s">
        <v>109</v>
      </c>
      <c r="F58" s="21">
        <v>1</v>
      </c>
      <c r="G58" s="22"/>
      <c r="H58" s="22">
        <f>F58*G58</f>
        <v>0</v>
      </c>
      <c r="I58" s="21"/>
      <c r="J58" s="23"/>
      <c r="K58" s="23"/>
    </row>
    <row r="59" spans="1:11" s="6" customFormat="1" ht="21" customHeight="1" thickBot="1">
      <c r="A59" s="15"/>
      <c r="B59" s="16"/>
      <c r="C59" s="16" t="s">
        <v>24</v>
      </c>
      <c r="D59" s="16" t="s">
        <v>110</v>
      </c>
      <c r="E59" s="16"/>
      <c r="F59" s="17"/>
      <c r="G59" s="18"/>
      <c r="H59" s="18">
        <f>SUBTOTAL(9,H60:H96)</f>
        <v>0</v>
      </c>
      <c r="I59" s="17">
        <v>18.71474655</v>
      </c>
      <c r="J59" s="17">
        <v>31.79281</v>
      </c>
      <c r="K59" s="17"/>
    </row>
    <row r="60" spans="1:11" s="6" customFormat="1" ht="24" customHeight="1" thickBot="1">
      <c r="A60" s="19">
        <v>24</v>
      </c>
      <c r="B60" s="20" t="s">
        <v>111</v>
      </c>
      <c r="C60" s="20" t="s">
        <v>112</v>
      </c>
      <c r="D60" s="20" t="s">
        <v>113</v>
      </c>
      <c r="E60" s="20" t="s">
        <v>77</v>
      </c>
      <c r="F60" s="21">
        <v>37.313</v>
      </c>
      <c r="G60" s="22"/>
      <c r="H60" s="22">
        <f>F60*G60</f>
        <v>0</v>
      </c>
      <c r="I60" s="21">
        <v>15.01549746</v>
      </c>
      <c r="J60" s="23"/>
      <c r="K60" s="23" t="s">
        <v>253</v>
      </c>
    </row>
    <row r="61" spans="1:11" s="6" customFormat="1" ht="13.5" customHeight="1" hidden="1" outlineLevel="1" thickBot="1">
      <c r="A61" s="24"/>
      <c r="B61" s="25"/>
      <c r="C61" s="25" t="s">
        <v>114</v>
      </c>
      <c r="D61" s="25" t="s">
        <v>115</v>
      </c>
      <c r="E61" s="25"/>
      <c r="F61" s="26">
        <v>37.313</v>
      </c>
      <c r="G61" s="27"/>
      <c r="H61" s="27"/>
      <c r="I61" s="26"/>
      <c r="J61" s="28"/>
      <c r="K61" s="28"/>
    </row>
    <row r="62" spans="1:11" s="6" customFormat="1" ht="13.5" customHeight="1" collapsed="1" thickBot="1">
      <c r="A62" s="19">
        <v>25</v>
      </c>
      <c r="B62" s="20" t="s">
        <v>111</v>
      </c>
      <c r="C62" s="20" t="s">
        <v>116</v>
      </c>
      <c r="D62" s="20" t="s">
        <v>117</v>
      </c>
      <c r="E62" s="20" t="s">
        <v>77</v>
      </c>
      <c r="F62" s="21">
        <v>37.313</v>
      </c>
      <c r="G62" s="22"/>
      <c r="H62" s="22">
        <f>F62*G62</f>
        <v>0</v>
      </c>
      <c r="I62" s="21">
        <v>0.01082077</v>
      </c>
      <c r="J62" s="23"/>
      <c r="K62" s="23" t="s">
        <v>253</v>
      </c>
    </row>
    <row r="63" spans="1:11" s="6" customFormat="1" ht="13.5" customHeight="1" hidden="1" outlineLevel="1" thickBot="1">
      <c r="A63" s="24"/>
      <c r="B63" s="25"/>
      <c r="C63" s="25"/>
      <c r="D63" s="25" t="s">
        <v>114</v>
      </c>
      <c r="E63" s="25"/>
      <c r="F63" s="26">
        <v>37.313</v>
      </c>
      <c r="G63" s="27"/>
      <c r="H63" s="27"/>
      <c r="I63" s="26"/>
      <c r="J63" s="28"/>
      <c r="K63" s="28"/>
    </row>
    <row r="64" spans="1:11" s="6" customFormat="1" ht="13.5" customHeight="1" collapsed="1" thickBot="1">
      <c r="A64" s="34">
        <v>26</v>
      </c>
      <c r="B64" s="35" t="s">
        <v>118</v>
      </c>
      <c r="C64" s="35" t="s">
        <v>119</v>
      </c>
      <c r="D64" s="35" t="s">
        <v>120</v>
      </c>
      <c r="E64" s="35" t="s">
        <v>87</v>
      </c>
      <c r="F64" s="36">
        <v>10</v>
      </c>
      <c r="G64" s="37"/>
      <c r="H64" s="37">
        <f>F64*G64</f>
        <v>0</v>
      </c>
      <c r="I64" s="36">
        <v>0.7252</v>
      </c>
      <c r="J64" s="38"/>
      <c r="K64" s="23" t="s">
        <v>253</v>
      </c>
    </row>
    <row r="65" spans="1:11" s="6" customFormat="1" ht="13.5" customHeight="1" thickBot="1">
      <c r="A65" s="39">
        <v>27</v>
      </c>
      <c r="B65" s="40" t="s">
        <v>118</v>
      </c>
      <c r="C65" s="40" t="s">
        <v>121</v>
      </c>
      <c r="D65" s="40" t="s">
        <v>122</v>
      </c>
      <c r="E65" s="40" t="s">
        <v>87</v>
      </c>
      <c r="F65" s="41">
        <v>1</v>
      </c>
      <c r="G65" s="42"/>
      <c r="H65" s="42">
        <f aca="true" t="shared" si="0" ref="H65:H81">F65*G65</f>
        <v>0</v>
      </c>
      <c r="I65" s="41">
        <v>0.01415</v>
      </c>
      <c r="J65" s="43"/>
      <c r="K65" s="23" t="s">
        <v>254</v>
      </c>
    </row>
    <row r="66" spans="1:11" s="6" customFormat="1" ht="13.5" customHeight="1" thickBot="1">
      <c r="A66" s="39">
        <v>28</v>
      </c>
      <c r="B66" s="40" t="s">
        <v>118</v>
      </c>
      <c r="C66" s="40" t="s">
        <v>123</v>
      </c>
      <c r="D66" s="40" t="s">
        <v>124</v>
      </c>
      <c r="E66" s="40" t="s">
        <v>87</v>
      </c>
      <c r="F66" s="41">
        <v>1</v>
      </c>
      <c r="G66" s="42"/>
      <c r="H66" s="42">
        <f t="shared" si="0"/>
        <v>0</v>
      </c>
      <c r="I66" s="41">
        <v>0.01415</v>
      </c>
      <c r="J66" s="43"/>
      <c r="K66" s="23" t="s">
        <v>255</v>
      </c>
    </row>
    <row r="67" spans="1:11" s="6" customFormat="1" ht="13.5" customHeight="1" thickBot="1">
      <c r="A67" s="39">
        <v>29</v>
      </c>
      <c r="B67" s="40" t="s">
        <v>118</v>
      </c>
      <c r="C67" s="40" t="s">
        <v>125</v>
      </c>
      <c r="D67" s="40" t="s">
        <v>126</v>
      </c>
      <c r="E67" s="40" t="s">
        <v>87</v>
      </c>
      <c r="F67" s="41">
        <v>10</v>
      </c>
      <c r="G67" s="42"/>
      <c r="H67" s="42">
        <f t="shared" si="0"/>
        <v>0</v>
      </c>
      <c r="I67" s="41">
        <v>0.29</v>
      </c>
      <c r="J67" s="43"/>
      <c r="K67" s="23" t="s">
        <v>256</v>
      </c>
    </row>
    <row r="68" spans="1:11" s="6" customFormat="1" ht="13.5" customHeight="1" thickBot="1">
      <c r="A68" s="39">
        <v>30</v>
      </c>
      <c r="B68" s="40" t="s">
        <v>118</v>
      </c>
      <c r="C68" s="40" t="s">
        <v>127</v>
      </c>
      <c r="D68" s="40" t="s">
        <v>128</v>
      </c>
      <c r="E68" s="40" t="s">
        <v>87</v>
      </c>
      <c r="F68" s="41">
        <v>1</v>
      </c>
      <c r="G68" s="42"/>
      <c r="H68" s="42">
        <f t="shared" si="0"/>
        <v>0</v>
      </c>
      <c r="I68" s="41">
        <v>0.029</v>
      </c>
      <c r="J68" s="43"/>
      <c r="K68" s="23" t="s">
        <v>257</v>
      </c>
    </row>
    <row r="69" spans="1:11" s="6" customFormat="1" ht="13.5" customHeight="1" thickBot="1">
      <c r="A69" s="39">
        <v>31</v>
      </c>
      <c r="B69" s="40" t="s">
        <v>118</v>
      </c>
      <c r="C69" s="40" t="s">
        <v>129</v>
      </c>
      <c r="D69" s="40" t="s">
        <v>130</v>
      </c>
      <c r="E69" s="40" t="s">
        <v>87</v>
      </c>
      <c r="F69" s="41">
        <v>1</v>
      </c>
      <c r="G69" s="42"/>
      <c r="H69" s="42">
        <f t="shared" si="0"/>
        <v>0</v>
      </c>
      <c r="I69" s="41">
        <v>0.029</v>
      </c>
      <c r="J69" s="43"/>
      <c r="K69" s="23" t="s">
        <v>258</v>
      </c>
    </row>
    <row r="70" spans="1:11" s="6" customFormat="1" ht="13.5" customHeight="1" thickBot="1">
      <c r="A70" s="39">
        <v>32</v>
      </c>
      <c r="B70" s="40" t="s">
        <v>118</v>
      </c>
      <c r="C70" s="40" t="s">
        <v>131</v>
      </c>
      <c r="D70" s="40" t="s">
        <v>132</v>
      </c>
      <c r="E70" s="40" t="s">
        <v>87</v>
      </c>
      <c r="F70" s="41">
        <v>28</v>
      </c>
      <c r="G70" s="42"/>
      <c r="H70" s="42">
        <f t="shared" si="0"/>
        <v>0</v>
      </c>
      <c r="I70" s="41">
        <v>0.45976</v>
      </c>
      <c r="J70" s="43"/>
      <c r="K70" s="23" t="s">
        <v>259</v>
      </c>
    </row>
    <row r="71" spans="1:11" s="6" customFormat="1" ht="13.5" customHeight="1" thickBot="1">
      <c r="A71" s="39">
        <v>33</v>
      </c>
      <c r="B71" s="40" t="s">
        <v>118</v>
      </c>
      <c r="C71" s="40" t="s">
        <v>133</v>
      </c>
      <c r="D71" s="40" t="s">
        <v>134</v>
      </c>
      <c r="E71" s="40" t="s">
        <v>87</v>
      </c>
      <c r="F71" s="41">
        <v>28</v>
      </c>
      <c r="G71" s="42"/>
      <c r="H71" s="42">
        <f t="shared" si="0"/>
        <v>0</v>
      </c>
      <c r="I71" s="41">
        <v>0.23296</v>
      </c>
      <c r="J71" s="43"/>
      <c r="K71" s="23" t="s">
        <v>260</v>
      </c>
    </row>
    <row r="72" spans="1:11" s="6" customFormat="1" ht="13.5" customHeight="1" thickBot="1">
      <c r="A72" s="39">
        <v>34</v>
      </c>
      <c r="B72" s="40" t="s">
        <v>118</v>
      </c>
      <c r="C72" s="40" t="s">
        <v>135</v>
      </c>
      <c r="D72" s="40" t="s">
        <v>136</v>
      </c>
      <c r="E72" s="40" t="s">
        <v>87</v>
      </c>
      <c r="F72" s="41">
        <v>28</v>
      </c>
      <c r="G72" s="42"/>
      <c r="H72" s="42">
        <f t="shared" si="0"/>
        <v>0</v>
      </c>
      <c r="I72" s="41">
        <v>0.07924</v>
      </c>
      <c r="J72" s="43"/>
      <c r="K72" s="23" t="s">
        <v>261</v>
      </c>
    </row>
    <row r="73" spans="1:11" s="6" customFormat="1" ht="24" customHeight="1" thickBot="1">
      <c r="A73" s="39">
        <v>35</v>
      </c>
      <c r="B73" s="40" t="s">
        <v>118</v>
      </c>
      <c r="C73" s="40" t="s">
        <v>137</v>
      </c>
      <c r="D73" s="40" t="s">
        <v>138</v>
      </c>
      <c r="E73" s="40" t="s">
        <v>139</v>
      </c>
      <c r="F73" s="41">
        <v>0.084</v>
      </c>
      <c r="G73" s="42"/>
      <c r="H73" s="42">
        <f t="shared" si="0"/>
        <v>0</v>
      </c>
      <c r="I73" s="41">
        <v>0.0056868</v>
      </c>
      <c r="J73" s="43"/>
      <c r="K73" s="23" t="s">
        <v>262</v>
      </c>
    </row>
    <row r="74" spans="1:11" s="6" customFormat="1" ht="24" customHeight="1" thickBot="1">
      <c r="A74" s="39">
        <v>36</v>
      </c>
      <c r="B74" s="40" t="s">
        <v>118</v>
      </c>
      <c r="C74" s="40" t="s">
        <v>140</v>
      </c>
      <c r="D74" s="40" t="s">
        <v>141</v>
      </c>
      <c r="E74" s="40" t="s">
        <v>139</v>
      </c>
      <c r="F74" s="41">
        <v>0.056</v>
      </c>
      <c r="G74" s="42"/>
      <c r="H74" s="42">
        <f t="shared" si="0"/>
        <v>0</v>
      </c>
      <c r="I74" s="41">
        <v>0.004536</v>
      </c>
      <c r="J74" s="43"/>
      <c r="K74" s="23" t="s">
        <v>263</v>
      </c>
    </row>
    <row r="75" spans="1:11" s="6" customFormat="1" ht="24" customHeight="1" thickBot="1">
      <c r="A75" s="39">
        <v>37</v>
      </c>
      <c r="B75" s="40" t="s">
        <v>118</v>
      </c>
      <c r="C75" s="40" t="s">
        <v>142</v>
      </c>
      <c r="D75" s="40" t="s">
        <v>143</v>
      </c>
      <c r="E75" s="40" t="s">
        <v>139</v>
      </c>
      <c r="F75" s="41">
        <v>0.028</v>
      </c>
      <c r="G75" s="42"/>
      <c r="H75" s="42">
        <f t="shared" si="0"/>
        <v>0</v>
      </c>
      <c r="I75" s="41">
        <v>0.0028252</v>
      </c>
      <c r="J75" s="43"/>
      <c r="K75" s="23" t="s">
        <v>264</v>
      </c>
    </row>
    <row r="76" spans="1:11" s="6" customFormat="1" ht="24" customHeight="1" thickBot="1">
      <c r="A76" s="39">
        <v>38</v>
      </c>
      <c r="B76" s="40" t="s">
        <v>118</v>
      </c>
      <c r="C76" s="40" t="s">
        <v>144</v>
      </c>
      <c r="D76" s="40" t="s">
        <v>145</v>
      </c>
      <c r="E76" s="40" t="s">
        <v>139</v>
      </c>
      <c r="F76" s="41">
        <v>0.028</v>
      </c>
      <c r="G76" s="42"/>
      <c r="H76" s="42">
        <f t="shared" si="0"/>
        <v>0</v>
      </c>
      <c r="I76" s="41">
        <v>0.000952</v>
      </c>
      <c r="J76" s="43"/>
      <c r="K76" s="23" t="s">
        <v>265</v>
      </c>
    </row>
    <row r="77" spans="1:11" s="6" customFormat="1" ht="24" customHeight="1" thickBot="1">
      <c r="A77" s="39">
        <v>39</v>
      </c>
      <c r="B77" s="40" t="s">
        <v>118</v>
      </c>
      <c r="C77" s="40" t="s">
        <v>146</v>
      </c>
      <c r="D77" s="40" t="s">
        <v>147</v>
      </c>
      <c r="E77" s="40" t="s">
        <v>139</v>
      </c>
      <c r="F77" s="41">
        <v>0.168</v>
      </c>
      <c r="G77" s="42"/>
      <c r="H77" s="42">
        <f t="shared" si="0"/>
        <v>0</v>
      </c>
      <c r="I77" s="41">
        <v>0.00504</v>
      </c>
      <c r="J77" s="43"/>
      <c r="K77" s="23" t="s">
        <v>266</v>
      </c>
    </row>
    <row r="78" spans="1:11" s="6" customFormat="1" ht="24" customHeight="1" thickBot="1">
      <c r="A78" s="39">
        <v>40</v>
      </c>
      <c r="B78" s="40" t="s">
        <v>118</v>
      </c>
      <c r="C78" s="40" t="s">
        <v>148</v>
      </c>
      <c r="D78" s="40" t="s">
        <v>149</v>
      </c>
      <c r="E78" s="40" t="s">
        <v>139</v>
      </c>
      <c r="F78" s="41">
        <v>0.028</v>
      </c>
      <c r="G78" s="42"/>
      <c r="H78" s="42">
        <f t="shared" si="0"/>
        <v>0</v>
      </c>
      <c r="I78" s="41">
        <v>0.00028</v>
      </c>
      <c r="J78" s="43"/>
      <c r="K78" s="23" t="s">
        <v>267</v>
      </c>
    </row>
    <row r="79" spans="1:11" s="6" customFormat="1" ht="24" customHeight="1" thickBot="1">
      <c r="A79" s="39">
        <v>41</v>
      </c>
      <c r="B79" s="40" t="s">
        <v>118</v>
      </c>
      <c r="C79" s="40" t="s">
        <v>150</v>
      </c>
      <c r="D79" s="40" t="s">
        <v>151</v>
      </c>
      <c r="E79" s="40" t="s">
        <v>139</v>
      </c>
      <c r="F79" s="41">
        <v>0.168</v>
      </c>
      <c r="G79" s="42"/>
      <c r="H79" s="42">
        <f t="shared" si="0"/>
        <v>0</v>
      </c>
      <c r="I79" s="41">
        <v>0.001848</v>
      </c>
      <c r="J79" s="43"/>
      <c r="K79" s="23" t="s">
        <v>268</v>
      </c>
    </row>
    <row r="80" spans="1:11" s="6" customFormat="1" ht="24" customHeight="1" thickBot="1">
      <c r="A80" s="39">
        <v>42</v>
      </c>
      <c r="B80" s="40" t="s">
        <v>118</v>
      </c>
      <c r="C80" s="40" t="s">
        <v>152</v>
      </c>
      <c r="D80" s="40" t="s">
        <v>153</v>
      </c>
      <c r="E80" s="40" t="s">
        <v>139</v>
      </c>
      <c r="F80" s="41">
        <v>0.028</v>
      </c>
      <c r="G80" s="42"/>
      <c r="H80" s="42">
        <f t="shared" si="0"/>
        <v>0</v>
      </c>
      <c r="I80" s="41">
        <v>0.00504</v>
      </c>
      <c r="J80" s="43"/>
      <c r="K80" s="23" t="s">
        <v>269</v>
      </c>
    </row>
    <row r="81" spans="1:11" s="6" customFormat="1" ht="24" customHeight="1" thickBot="1">
      <c r="A81" s="44">
        <v>43</v>
      </c>
      <c r="B81" s="45" t="s">
        <v>118</v>
      </c>
      <c r="C81" s="45" t="s">
        <v>154</v>
      </c>
      <c r="D81" s="45" t="s">
        <v>155</v>
      </c>
      <c r="E81" s="45" t="s">
        <v>139</v>
      </c>
      <c r="F81" s="46">
        <v>0.028</v>
      </c>
      <c r="G81" s="47"/>
      <c r="H81" s="47">
        <f t="shared" si="0"/>
        <v>0</v>
      </c>
      <c r="I81" s="46">
        <v>9.632E-05</v>
      </c>
      <c r="J81" s="48"/>
      <c r="K81" s="23" t="s">
        <v>270</v>
      </c>
    </row>
    <row r="82" spans="1:11" s="6" customFormat="1" ht="13.5" customHeight="1" thickBot="1">
      <c r="A82" s="49">
        <v>44</v>
      </c>
      <c r="B82" s="50" t="s">
        <v>111</v>
      </c>
      <c r="C82" s="50" t="s">
        <v>156</v>
      </c>
      <c r="D82" s="50" t="s">
        <v>157</v>
      </c>
      <c r="E82" s="50" t="s">
        <v>87</v>
      </c>
      <c r="F82" s="51">
        <v>2</v>
      </c>
      <c r="G82" s="52"/>
      <c r="H82" s="52">
        <f>F82*G82</f>
        <v>0</v>
      </c>
      <c r="I82" s="51">
        <v>1.7277</v>
      </c>
      <c r="J82" s="53"/>
      <c r="K82" s="23" t="s">
        <v>271</v>
      </c>
    </row>
    <row r="83" spans="1:11" s="6" customFormat="1" ht="13.5" customHeight="1" thickBot="1">
      <c r="A83" s="54">
        <v>45</v>
      </c>
      <c r="B83" s="55" t="s">
        <v>158</v>
      </c>
      <c r="C83" s="55" t="s">
        <v>159</v>
      </c>
      <c r="D83" s="55" t="s">
        <v>160</v>
      </c>
      <c r="E83" s="55" t="s">
        <v>87</v>
      </c>
      <c r="F83" s="56">
        <v>9</v>
      </c>
      <c r="G83" s="57"/>
      <c r="H83" s="57">
        <f>F83*G83</f>
        <v>0</v>
      </c>
      <c r="I83" s="56">
        <v>0.01692</v>
      </c>
      <c r="J83" s="58"/>
      <c r="K83" s="23" t="s">
        <v>272</v>
      </c>
    </row>
    <row r="84" spans="1:11" s="6" customFormat="1" ht="34.5" customHeight="1" thickBot="1">
      <c r="A84" s="34">
        <v>46</v>
      </c>
      <c r="B84" s="35" t="s">
        <v>106</v>
      </c>
      <c r="C84" s="35" t="s">
        <v>161</v>
      </c>
      <c r="D84" s="35" t="s">
        <v>162</v>
      </c>
      <c r="E84" s="35" t="s">
        <v>87</v>
      </c>
      <c r="F84" s="36">
        <v>7</v>
      </c>
      <c r="G84" s="37"/>
      <c r="H84" s="37">
        <f>F84*G84</f>
        <v>0</v>
      </c>
      <c r="I84" s="36">
        <v>0.007</v>
      </c>
      <c r="J84" s="38"/>
      <c r="K84" s="23" t="s">
        <v>273</v>
      </c>
    </row>
    <row r="85" spans="1:11" s="6" customFormat="1" ht="34.5" customHeight="1" thickBot="1">
      <c r="A85" s="44">
        <v>47</v>
      </c>
      <c r="B85" s="45" t="s">
        <v>106</v>
      </c>
      <c r="C85" s="45" t="s">
        <v>163</v>
      </c>
      <c r="D85" s="45" t="s">
        <v>164</v>
      </c>
      <c r="E85" s="45" t="s">
        <v>87</v>
      </c>
      <c r="F85" s="46">
        <v>2</v>
      </c>
      <c r="G85" s="47"/>
      <c r="H85" s="47">
        <f>F85*G85</f>
        <v>0</v>
      </c>
      <c r="I85" s="46">
        <v>0.002</v>
      </c>
      <c r="J85" s="48"/>
      <c r="K85" s="23" t="s">
        <v>274</v>
      </c>
    </row>
    <row r="86" spans="1:11" s="6" customFormat="1" ht="24" customHeight="1" thickBot="1">
      <c r="A86" s="19">
        <v>48</v>
      </c>
      <c r="B86" s="20" t="s">
        <v>158</v>
      </c>
      <c r="C86" s="20" t="s">
        <v>165</v>
      </c>
      <c r="D86" s="20" t="s">
        <v>166</v>
      </c>
      <c r="E86" s="20" t="s">
        <v>77</v>
      </c>
      <c r="F86" s="21">
        <v>16.56</v>
      </c>
      <c r="G86" s="22"/>
      <c r="H86" s="22">
        <f>F86*G86</f>
        <v>0</v>
      </c>
      <c r="I86" s="21"/>
      <c r="J86" s="23">
        <v>0.1656</v>
      </c>
      <c r="K86" s="23" t="s">
        <v>275</v>
      </c>
    </row>
    <row r="87" spans="1:11" s="6" customFormat="1" ht="13.5" customHeight="1" hidden="1" outlineLevel="1" thickBot="1">
      <c r="A87" s="24"/>
      <c r="B87" s="25"/>
      <c r="C87" s="25"/>
      <c r="D87" s="25" t="s">
        <v>167</v>
      </c>
      <c r="E87" s="25"/>
      <c r="F87" s="26">
        <v>16.56</v>
      </c>
      <c r="G87" s="27"/>
      <c r="H87" s="27"/>
      <c r="I87" s="26"/>
      <c r="J87" s="28"/>
      <c r="K87" s="28"/>
    </row>
    <row r="88" spans="1:11" s="6" customFormat="1" ht="13.5" customHeight="1" collapsed="1" thickBot="1">
      <c r="A88" s="49">
        <v>49</v>
      </c>
      <c r="B88" s="50" t="s">
        <v>168</v>
      </c>
      <c r="C88" s="50" t="s">
        <v>169</v>
      </c>
      <c r="D88" s="50" t="s">
        <v>170</v>
      </c>
      <c r="E88" s="50" t="s">
        <v>73</v>
      </c>
      <c r="F88" s="51">
        <v>31.793</v>
      </c>
      <c r="G88" s="52"/>
      <c r="H88" s="52">
        <f>F88*G88</f>
        <v>0</v>
      </c>
      <c r="I88" s="51"/>
      <c r="J88" s="53"/>
      <c r="K88" s="23" t="s">
        <v>275</v>
      </c>
    </row>
    <row r="89" spans="1:11" s="6" customFormat="1" ht="13.5" customHeight="1" thickBot="1">
      <c r="A89" s="59">
        <v>50</v>
      </c>
      <c r="B89" s="60" t="s">
        <v>168</v>
      </c>
      <c r="C89" s="60" t="s">
        <v>171</v>
      </c>
      <c r="D89" s="60" t="s">
        <v>172</v>
      </c>
      <c r="E89" s="60" t="s">
        <v>73</v>
      </c>
      <c r="F89" s="61">
        <v>31.793</v>
      </c>
      <c r="G89" s="62"/>
      <c r="H89" s="62">
        <f>F89*G89</f>
        <v>0</v>
      </c>
      <c r="I89" s="61"/>
      <c r="J89" s="63"/>
      <c r="K89" s="23" t="s">
        <v>276</v>
      </c>
    </row>
    <row r="90" spans="1:11" s="6" customFormat="1" ht="13.5" customHeight="1" thickBot="1">
      <c r="A90" s="59">
        <v>51</v>
      </c>
      <c r="B90" s="60" t="s">
        <v>168</v>
      </c>
      <c r="C90" s="60" t="s">
        <v>173</v>
      </c>
      <c r="D90" s="60" t="s">
        <v>174</v>
      </c>
      <c r="E90" s="60" t="s">
        <v>73</v>
      </c>
      <c r="F90" s="61">
        <v>445.099</v>
      </c>
      <c r="G90" s="62"/>
      <c r="H90" s="62">
        <f>F90*G90</f>
        <v>0</v>
      </c>
      <c r="I90" s="61"/>
      <c r="J90" s="63"/>
      <c r="K90" s="23" t="s">
        <v>277</v>
      </c>
    </row>
    <row r="91" spans="1:11" s="6" customFormat="1" ht="13.5" customHeight="1" thickBot="1">
      <c r="A91" s="54">
        <v>52</v>
      </c>
      <c r="B91" s="55" t="s">
        <v>29</v>
      </c>
      <c r="C91" s="55" t="s">
        <v>175</v>
      </c>
      <c r="D91" s="55" t="s">
        <v>176</v>
      </c>
      <c r="E91" s="55" t="s">
        <v>73</v>
      </c>
      <c r="F91" s="56">
        <v>43.713</v>
      </c>
      <c r="G91" s="57"/>
      <c r="H91" s="57">
        <f>F91*G91</f>
        <v>0</v>
      </c>
      <c r="I91" s="56"/>
      <c r="J91" s="58"/>
      <c r="K91" s="23" t="s">
        <v>278</v>
      </c>
    </row>
    <row r="92" spans="1:11" s="6" customFormat="1" ht="13.5" customHeight="1" hidden="1" outlineLevel="1" thickBot="1">
      <c r="A92" s="24"/>
      <c r="B92" s="25"/>
      <c r="C92" s="25"/>
      <c r="D92" s="25" t="s">
        <v>177</v>
      </c>
      <c r="E92" s="25"/>
      <c r="F92" s="26">
        <v>43.71315</v>
      </c>
      <c r="G92" s="27"/>
      <c r="H92" s="27"/>
      <c r="I92" s="26"/>
      <c r="J92" s="28"/>
      <c r="K92" s="28"/>
    </row>
    <row r="93" spans="1:11" s="6" customFormat="1" ht="13.5" customHeight="1" collapsed="1" thickBot="1">
      <c r="A93" s="49">
        <v>53</v>
      </c>
      <c r="B93" s="50" t="s">
        <v>168</v>
      </c>
      <c r="C93" s="50" t="s">
        <v>178</v>
      </c>
      <c r="D93" s="50" t="s">
        <v>179</v>
      </c>
      <c r="E93" s="50" t="s">
        <v>73</v>
      </c>
      <c r="F93" s="51">
        <v>31.793</v>
      </c>
      <c r="G93" s="52"/>
      <c r="H93" s="52">
        <f>F93*G93</f>
        <v>0</v>
      </c>
      <c r="I93" s="51"/>
      <c r="J93" s="53"/>
      <c r="K93" s="23" t="s">
        <v>278</v>
      </c>
    </row>
    <row r="94" spans="1:11" s="6" customFormat="1" ht="13.5" customHeight="1" thickBot="1">
      <c r="A94" s="54">
        <v>54</v>
      </c>
      <c r="B94" s="55" t="s">
        <v>180</v>
      </c>
      <c r="C94" s="55" t="s">
        <v>181</v>
      </c>
      <c r="D94" s="55" t="s">
        <v>182</v>
      </c>
      <c r="E94" s="55" t="s">
        <v>39</v>
      </c>
      <c r="F94" s="56">
        <v>17.522</v>
      </c>
      <c r="G94" s="57"/>
      <c r="H94" s="57">
        <f>F94*G94</f>
        <v>0</v>
      </c>
      <c r="I94" s="56">
        <v>0.035044</v>
      </c>
      <c r="J94" s="58">
        <v>31.62721</v>
      </c>
      <c r="K94" s="23" t="s">
        <v>278</v>
      </c>
    </row>
    <row r="95" spans="1:11" s="6" customFormat="1" ht="13.5" customHeight="1" hidden="1" outlineLevel="1" thickBot="1">
      <c r="A95" s="24"/>
      <c r="B95" s="25"/>
      <c r="C95" s="25"/>
      <c r="D95" s="25" t="s">
        <v>183</v>
      </c>
      <c r="E95" s="25"/>
      <c r="F95" s="26">
        <v>17.522</v>
      </c>
      <c r="G95" s="27"/>
      <c r="H95" s="27"/>
      <c r="I95" s="26"/>
      <c r="J95" s="28"/>
      <c r="K95" s="28"/>
    </row>
    <row r="96" spans="1:11" s="6" customFormat="1" ht="24" customHeight="1" collapsed="1" thickBot="1">
      <c r="A96" s="19">
        <v>55</v>
      </c>
      <c r="B96" s="20" t="s">
        <v>158</v>
      </c>
      <c r="C96" s="20" t="s">
        <v>184</v>
      </c>
      <c r="D96" s="20" t="s">
        <v>185</v>
      </c>
      <c r="E96" s="20" t="s">
        <v>73</v>
      </c>
      <c r="F96" s="21">
        <v>53.151</v>
      </c>
      <c r="G96" s="22"/>
      <c r="H96" s="22">
        <f>F96*G96</f>
        <v>0</v>
      </c>
      <c r="I96" s="21"/>
      <c r="J96" s="23"/>
      <c r="K96" s="23" t="s">
        <v>278</v>
      </c>
    </row>
    <row r="97" spans="1:11" s="6" customFormat="1" ht="21" customHeight="1">
      <c r="A97" s="15"/>
      <c r="B97" s="16"/>
      <c r="C97" s="16" t="s">
        <v>186</v>
      </c>
      <c r="D97" s="16" t="s">
        <v>187</v>
      </c>
      <c r="E97" s="16"/>
      <c r="F97" s="17"/>
      <c r="G97" s="18"/>
      <c r="H97" s="18">
        <f>SUBTOTAL(9,H98:H103)</f>
        <v>0</v>
      </c>
      <c r="I97" s="17">
        <v>0.02386296</v>
      </c>
      <c r="J97" s="17"/>
      <c r="K97" s="17"/>
    </row>
    <row r="98" spans="1:11" s="6" customFormat="1" ht="21" customHeight="1" thickBot="1">
      <c r="A98" s="15"/>
      <c r="B98" s="16"/>
      <c r="C98" s="16" t="s">
        <v>188</v>
      </c>
      <c r="D98" s="16" t="s">
        <v>189</v>
      </c>
      <c r="E98" s="16"/>
      <c r="F98" s="17"/>
      <c r="G98" s="18"/>
      <c r="H98" s="18">
        <f>SUBTOTAL(9,H99:H103)</f>
        <v>0</v>
      </c>
      <c r="I98" s="17">
        <v>0.02386296</v>
      </c>
      <c r="J98" s="17"/>
      <c r="K98" s="17"/>
    </row>
    <row r="99" spans="1:11" s="6" customFormat="1" ht="24" customHeight="1" thickBot="1">
      <c r="A99" s="19">
        <v>56</v>
      </c>
      <c r="B99" s="20" t="s">
        <v>188</v>
      </c>
      <c r="C99" s="20" t="s">
        <v>190</v>
      </c>
      <c r="D99" s="20" t="s">
        <v>191</v>
      </c>
      <c r="E99" s="20" t="s">
        <v>77</v>
      </c>
      <c r="F99" s="21">
        <v>16.56</v>
      </c>
      <c r="G99" s="22"/>
      <c r="H99" s="22">
        <f>F99*G99</f>
        <v>0</v>
      </c>
      <c r="I99" s="21"/>
      <c r="J99" s="23"/>
      <c r="K99" s="23" t="s">
        <v>278</v>
      </c>
    </row>
    <row r="100" spans="1:11" s="6" customFormat="1" ht="13.5" customHeight="1" hidden="1" outlineLevel="1" thickBot="1">
      <c r="A100" s="24"/>
      <c r="B100" s="25"/>
      <c r="C100" s="25" t="s">
        <v>167</v>
      </c>
      <c r="D100" s="25" t="s">
        <v>192</v>
      </c>
      <c r="E100" s="25"/>
      <c r="F100" s="26">
        <v>16.56</v>
      </c>
      <c r="G100" s="27"/>
      <c r="H100" s="27"/>
      <c r="I100" s="26"/>
      <c r="J100" s="28"/>
      <c r="K100" s="28"/>
    </row>
    <row r="101" spans="1:11" s="6" customFormat="1" ht="24" customHeight="1" collapsed="1" thickBot="1">
      <c r="A101" s="29">
        <v>57</v>
      </c>
      <c r="B101" s="30" t="s">
        <v>193</v>
      </c>
      <c r="C101" s="30" t="s">
        <v>194</v>
      </c>
      <c r="D101" s="30" t="s">
        <v>195</v>
      </c>
      <c r="E101" s="30" t="s">
        <v>77</v>
      </c>
      <c r="F101" s="31">
        <v>18.216</v>
      </c>
      <c r="G101" s="32"/>
      <c r="H101" s="32">
        <f>F101*G101</f>
        <v>0</v>
      </c>
      <c r="I101" s="31">
        <v>0.02386296</v>
      </c>
      <c r="J101" s="33"/>
      <c r="K101" s="23" t="s">
        <v>278</v>
      </c>
    </row>
    <row r="102" spans="1:11" s="6" customFormat="1" ht="13.5" customHeight="1" hidden="1" outlineLevel="1" thickBot="1">
      <c r="A102" s="24"/>
      <c r="B102" s="25"/>
      <c r="C102" s="25"/>
      <c r="D102" s="25" t="s">
        <v>196</v>
      </c>
      <c r="E102" s="25"/>
      <c r="F102" s="26">
        <v>18.216</v>
      </c>
      <c r="G102" s="27"/>
      <c r="H102" s="27"/>
      <c r="I102" s="26"/>
      <c r="J102" s="28"/>
      <c r="K102" s="28"/>
    </row>
    <row r="103" spans="1:11" s="6" customFormat="1" ht="13.5" customHeight="1" collapsed="1" thickBot="1">
      <c r="A103" s="19">
        <v>58</v>
      </c>
      <c r="B103" s="20" t="s">
        <v>188</v>
      </c>
      <c r="C103" s="20" t="s">
        <v>197</v>
      </c>
      <c r="D103" s="20" t="s">
        <v>198</v>
      </c>
      <c r="E103" s="20" t="s">
        <v>73</v>
      </c>
      <c r="F103" s="21">
        <v>0.024</v>
      </c>
      <c r="G103" s="22"/>
      <c r="H103" s="22">
        <f>F103*G103</f>
        <v>0</v>
      </c>
      <c r="I103" s="21"/>
      <c r="J103" s="23"/>
      <c r="K103" s="23" t="s">
        <v>278</v>
      </c>
    </row>
    <row r="104" spans="1:11" s="6" customFormat="1" ht="21" customHeight="1">
      <c r="A104" s="64"/>
      <c r="B104" s="65"/>
      <c r="C104" s="65"/>
      <c r="D104" s="65" t="s">
        <v>199</v>
      </c>
      <c r="E104" s="65"/>
      <c r="F104" s="66"/>
      <c r="G104" s="67"/>
      <c r="H104" s="67">
        <f>SUBTOTAL(9,H12:H103)</f>
        <v>0</v>
      </c>
      <c r="I104" s="66">
        <v>53.1750875</v>
      </c>
      <c r="J104" s="66">
        <v>31.79281</v>
      </c>
      <c r="K104" s="66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Iva Janečková</cp:lastModifiedBy>
  <cp:lastPrinted>2013-09-22T20:02:01Z</cp:lastPrinted>
  <dcterms:created xsi:type="dcterms:W3CDTF">2013-09-22T20:05:05Z</dcterms:created>
  <dcterms:modified xsi:type="dcterms:W3CDTF">2014-03-31T14:31:23Z</dcterms:modified>
  <cp:category/>
  <cp:version/>
  <cp:contentType/>
  <cp:contentStatus/>
</cp:coreProperties>
</file>