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S:\data\tajemnice\vyberova rizeni,dotace\2024_parkoviste_K_Juncaku\"/>
    </mc:Choice>
  </mc:AlternateContent>
  <bookViews>
    <workbookView xWindow="0" yWindow="0" windowWidth="28800" windowHeight="12624"/>
  </bookViews>
  <sheets>
    <sheet name="Rekapitulace stavby" sheetId="1" r:id="rId1"/>
    <sheet name="SO100-a - Parkoviště A" sheetId="2" r:id="rId2"/>
    <sheet name="SO100-b - Parkoviště B" sheetId="3" r:id="rId3"/>
    <sheet name="VON - Vedlejší a ostatní ..." sheetId="4" r:id="rId4"/>
    <sheet name="Pokyny pro vyplnění" sheetId="5" r:id="rId5"/>
  </sheets>
  <definedNames>
    <definedName name="_xlnm._FilterDatabase" localSheetId="1" hidden="1">'SO100-a - Parkoviště A'!$C$83:$K$194</definedName>
    <definedName name="_xlnm._FilterDatabase" localSheetId="2" hidden="1">'SO100-b - Parkoviště B'!$C$83:$K$179</definedName>
    <definedName name="_xlnm._FilterDatabase" localSheetId="3" hidden="1">'VON - Vedlejší a ostatní ...'!$C$82:$K$102</definedName>
    <definedName name="_xlnm.Print_Titles" localSheetId="0">'Rekapitulace stavby'!$52:$52</definedName>
    <definedName name="_xlnm.Print_Titles" localSheetId="1">'SO100-a - Parkoviště A'!$83:$83</definedName>
    <definedName name="_xlnm.Print_Titles" localSheetId="2">'SO100-b - Parkoviště B'!$83:$83</definedName>
    <definedName name="_xlnm.Print_Titles" localSheetId="3">'VON - Vedlejší a ostatní ...'!$82:$82</definedName>
    <definedName name="_xlnm.Print_Area" localSheetId="4">'Pokyny pro vyplnění'!$B$2:$K$71,'Pokyny pro vyplnění'!$B$74:$K$118,'Pokyny pro vyplnění'!$B$121:$K$161,'Pokyny pro vyplnění'!$B$164:$K$219</definedName>
    <definedName name="_xlnm.Print_Area" localSheetId="0">'Rekapitulace stavby'!$D$4:$AO$36,'Rekapitulace stavby'!$C$42:$AQ$58</definedName>
    <definedName name="_xlnm.Print_Area" localSheetId="1">'SO100-a - Parkoviště A'!$C$4:$J$39,'SO100-a - Parkoviště A'!$C$45:$J$65,'SO100-a - Parkoviště A'!$C$71:$K$194</definedName>
    <definedName name="_xlnm.Print_Area" localSheetId="2">'SO100-b - Parkoviště B'!$C$4:$J$39,'SO100-b - Parkoviště B'!$C$45:$J$65,'SO100-b - Parkoviště B'!$C$71:$K$179</definedName>
    <definedName name="_xlnm.Print_Area" localSheetId="3">'VON - Vedlejší a ostatní ...'!$C$4:$J$39,'VON - Vedlejší a ostatní ...'!$C$45:$J$64,'VON - Vedlejší a ostatní ...'!$C$70:$K$102</definedName>
  </definedNames>
  <calcPr calcId="152511"/>
</workbook>
</file>

<file path=xl/calcChain.xml><?xml version="1.0" encoding="utf-8"?>
<calcChain xmlns="http://schemas.openxmlformats.org/spreadsheetml/2006/main">
  <c r="J37" i="4" l="1"/>
  <c r="J36" i="4"/>
  <c r="AY57" i="1"/>
  <c r="J35" i="4"/>
  <c r="AX57" i="1" s="1"/>
  <c r="BI101" i="4"/>
  <c r="BH101" i="4"/>
  <c r="BG101" i="4"/>
  <c r="BF101" i="4"/>
  <c r="T101" i="4"/>
  <c r="T100" i="4"/>
  <c r="R101" i="4"/>
  <c r="R100" i="4" s="1"/>
  <c r="P101" i="4"/>
  <c r="P100" i="4" s="1"/>
  <c r="BI98" i="4"/>
  <c r="BH98" i="4"/>
  <c r="BG98" i="4"/>
  <c r="BF98" i="4"/>
  <c r="T98" i="4"/>
  <c r="R98" i="4"/>
  <c r="P98" i="4"/>
  <c r="BI96" i="4"/>
  <c r="BH96" i="4"/>
  <c r="BG96" i="4"/>
  <c r="BF96" i="4"/>
  <c r="T96" i="4"/>
  <c r="R96" i="4"/>
  <c r="P96" i="4"/>
  <c r="BI92" i="4"/>
  <c r="BH92" i="4"/>
  <c r="BG92" i="4"/>
  <c r="BF92" i="4"/>
  <c r="T92" i="4"/>
  <c r="R92" i="4"/>
  <c r="P92" i="4"/>
  <c r="BI89" i="4"/>
  <c r="BH89" i="4"/>
  <c r="BG89" i="4"/>
  <c r="BF89" i="4"/>
  <c r="T89" i="4"/>
  <c r="R89" i="4"/>
  <c r="P89" i="4"/>
  <c r="BI86" i="4"/>
  <c r="BH86" i="4"/>
  <c r="BG86" i="4"/>
  <c r="BF86" i="4"/>
  <c r="T86" i="4"/>
  <c r="R86" i="4"/>
  <c r="P86" i="4"/>
  <c r="J80" i="4"/>
  <c r="J79" i="4"/>
  <c r="F79" i="4"/>
  <c r="F77" i="4"/>
  <c r="E75" i="4"/>
  <c r="J55" i="4"/>
  <c r="J54" i="4"/>
  <c r="F54" i="4"/>
  <c r="F52" i="4"/>
  <c r="E50" i="4"/>
  <c r="J18" i="4"/>
  <c r="E18" i="4"/>
  <c r="F80" i="4" s="1"/>
  <c r="J17" i="4"/>
  <c r="J12" i="4"/>
  <c r="J77" i="4" s="1"/>
  <c r="E7" i="4"/>
  <c r="E73" i="4"/>
  <c r="J37" i="3"/>
  <c r="J36" i="3"/>
  <c r="AY56" i="1" s="1"/>
  <c r="J35" i="3"/>
  <c r="AX56" i="1" s="1"/>
  <c r="BI178" i="3"/>
  <c r="BH178" i="3"/>
  <c r="BG178" i="3"/>
  <c r="BF178" i="3"/>
  <c r="T178" i="3"/>
  <c r="T177" i="3" s="1"/>
  <c r="R178" i="3"/>
  <c r="R177" i="3" s="1"/>
  <c r="P178" i="3"/>
  <c r="P177" i="3" s="1"/>
  <c r="BI175" i="3"/>
  <c r="BH175" i="3"/>
  <c r="BG175" i="3"/>
  <c r="BF175" i="3"/>
  <c r="T175" i="3"/>
  <c r="R175" i="3"/>
  <c r="P175" i="3"/>
  <c r="BI173" i="3"/>
  <c r="BH173" i="3"/>
  <c r="BG173" i="3"/>
  <c r="BF173" i="3"/>
  <c r="T173" i="3"/>
  <c r="R173" i="3"/>
  <c r="P173" i="3"/>
  <c r="BI169" i="3"/>
  <c r="BH169" i="3"/>
  <c r="BG169" i="3"/>
  <c r="BF169" i="3"/>
  <c r="T169" i="3"/>
  <c r="R169" i="3"/>
  <c r="P169" i="3"/>
  <c r="BI166" i="3"/>
  <c r="BH166" i="3"/>
  <c r="BG166" i="3"/>
  <c r="BF166" i="3"/>
  <c r="T166" i="3"/>
  <c r="R166" i="3"/>
  <c r="P166" i="3"/>
  <c r="BI162" i="3"/>
  <c r="BH162" i="3"/>
  <c r="BG162" i="3"/>
  <c r="BF162" i="3"/>
  <c r="T162" i="3"/>
  <c r="R162" i="3"/>
  <c r="P162" i="3"/>
  <c r="BI156" i="3"/>
  <c r="BH156" i="3"/>
  <c r="BG156" i="3"/>
  <c r="BF156" i="3"/>
  <c r="T156" i="3"/>
  <c r="R156" i="3"/>
  <c r="P156" i="3"/>
  <c r="BI154" i="3"/>
  <c r="BH154" i="3"/>
  <c r="BG154" i="3"/>
  <c r="BF154" i="3"/>
  <c r="T154" i="3"/>
  <c r="R154" i="3"/>
  <c r="P154" i="3"/>
  <c r="BI150" i="3"/>
  <c r="BH150" i="3"/>
  <c r="BG150" i="3"/>
  <c r="BF150" i="3"/>
  <c r="T150" i="3"/>
  <c r="R150" i="3"/>
  <c r="P150" i="3"/>
  <c r="BI147" i="3"/>
  <c r="BH147" i="3"/>
  <c r="BG147" i="3"/>
  <c r="BF147" i="3"/>
  <c r="T147" i="3"/>
  <c r="R147" i="3"/>
  <c r="P147" i="3"/>
  <c r="BI144" i="3"/>
  <c r="BH144" i="3"/>
  <c r="BG144" i="3"/>
  <c r="BF144" i="3"/>
  <c r="T144" i="3"/>
  <c r="R144" i="3"/>
  <c r="P144" i="3"/>
  <c r="BI142" i="3"/>
  <c r="BH142" i="3"/>
  <c r="BG142" i="3"/>
  <c r="BF142" i="3"/>
  <c r="T142" i="3"/>
  <c r="R142" i="3"/>
  <c r="P142" i="3"/>
  <c r="BI140" i="3"/>
  <c r="BH140" i="3"/>
  <c r="BG140" i="3"/>
  <c r="BF140" i="3"/>
  <c r="T140" i="3"/>
  <c r="R140" i="3"/>
  <c r="P140" i="3"/>
  <c r="BI134" i="3"/>
  <c r="BH134" i="3"/>
  <c r="BG134" i="3"/>
  <c r="BF134" i="3"/>
  <c r="T134" i="3"/>
  <c r="R134" i="3"/>
  <c r="P134" i="3"/>
  <c r="BI132" i="3"/>
  <c r="BH132" i="3"/>
  <c r="BG132" i="3"/>
  <c r="BF132" i="3"/>
  <c r="T132" i="3"/>
  <c r="R132" i="3"/>
  <c r="P132" i="3"/>
  <c r="BI130" i="3"/>
  <c r="BH130" i="3"/>
  <c r="BG130" i="3"/>
  <c r="BF130" i="3"/>
  <c r="T130" i="3"/>
  <c r="R130" i="3"/>
  <c r="P130" i="3"/>
  <c r="BI128" i="3"/>
  <c r="BH128" i="3"/>
  <c r="BG128" i="3"/>
  <c r="BF128" i="3"/>
  <c r="T128" i="3"/>
  <c r="R128" i="3"/>
  <c r="P128" i="3"/>
  <c r="BI123" i="3"/>
  <c r="BH123" i="3"/>
  <c r="BG123" i="3"/>
  <c r="BF123" i="3"/>
  <c r="T123" i="3"/>
  <c r="R123" i="3"/>
  <c r="P123" i="3"/>
  <c r="BI119" i="3"/>
  <c r="BH119" i="3"/>
  <c r="BG119" i="3"/>
  <c r="BF119" i="3"/>
  <c r="T119" i="3"/>
  <c r="R119" i="3"/>
  <c r="P119" i="3"/>
  <c r="BI115" i="3"/>
  <c r="BH115" i="3"/>
  <c r="BG115" i="3"/>
  <c r="BF115" i="3"/>
  <c r="T115" i="3"/>
  <c r="R115" i="3"/>
  <c r="P115" i="3"/>
  <c r="BI112" i="3"/>
  <c r="BH112" i="3"/>
  <c r="BG112" i="3"/>
  <c r="BF112" i="3"/>
  <c r="T112" i="3"/>
  <c r="R112" i="3"/>
  <c r="P112" i="3"/>
  <c r="BI108" i="3"/>
  <c r="BH108" i="3"/>
  <c r="BG108" i="3"/>
  <c r="BF108" i="3"/>
  <c r="T108" i="3"/>
  <c r="R108" i="3"/>
  <c r="P108" i="3"/>
  <c r="BI100" i="3"/>
  <c r="BH100" i="3"/>
  <c r="BG100" i="3"/>
  <c r="BF100" i="3"/>
  <c r="T100" i="3"/>
  <c r="R100" i="3"/>
  <c r="P100" i="3"/>
  <c r="BI96" i="3"/>
  <c r="BH96" i="3"/>
  <c r="BG96" i="3"/>
  <c r="BF96" i="3"/>
  <c r="T96" i="3"/>
  <c r="R96" i="3"/>
  <c r="P96" i="3"/>
  <c r="BI91" i="3"/>
  <c r="BH91" i="3"/>
  <c r="BG91" i="3"/>
  <c r="BF91" i="3"/>
  <c r="T91" i="3"/>
  <c r="R91" i="3"/>
  <c r="P91" i="3"/>
  <c r="BI87" i="3"/>
  <c r="BH87" i="3"/>
  <c r="BG87" i="3"/>
  <c r="BF87" i="3"/>
  <c r="T87" i="3"/>
  <c r="R87" i="3"/>
  <c r="P87" i="3"/>
  <c r="J81" i="3"/>
  <c r="J80" i="3"/>
  <c r="F80" i="3"/>
  <c r="F78" i="3"/>
  <c r="E76" i="3"/>
  <c r="J55" i="3"/>
  <c r="J54" i="3"/>
  <c r="F54" i="3"/>
  <c r="F52" i="3"/>
  <c r="E50" i="3"/>
  <c r="J18" i="3"/>
  <c r="E18" i="3"/>
  <c r="F81" i="3" s="1"/>
  <c r="J17" i="3"/>
  <c r="J12" i="3"/>
  <c r="J78" i="3" s="1"/>
  <c r="E7" i="3"/>
  <c r="E74" i="3"/>
  <c r="J37" i="2"/>
  <c r="J36" i="2"/>
  <c r="AY55" i="1" s="1"/>
  <c r="J35" i="2"/>
  <c r="AX55" i="1" s="1"/>
  <c r="BI193" i="2"/>
  <c r="BH193" i="2"/>
  <c r="BG193" i="2"/>
  <c r="BF193" i="2"/>
  <c r="T193" i="2"/>
  <c r="T192" i="2" s="1"/>
  <c r="R193" i="2"/>
  <c r="R192" i="2" s="1"/>
  <c r="P193" i="2"/>
  <c r="P192" i="2" s="1"/>
  <c r="BI188" i="2"/>
  <c r="BH188" i="2"/>
  <c r="BG188" i="2"/>
  <c r="BF188" i="2"/>
  <c r="T188" i="2"/>
  <c r="R188" i="2"/>
  <c r="P188" i="2"/>
  <c r="BI184" i="2"/>
  <c r="BH184" i="2"/>
  <c r="BG184" i="2"/>
  <c r="BF184" i="2"/>
  <c r="T184" i="2"/>
  <c r="R184" i="2"/>
  <c r="P184" i="2"/>
  <c r="BI180" i="2"/>
  <c r="BH180" i="2"/>
  <c r="BG180" i="2"/>
  <c r="BF180" i="2"/>
  <c r="T180" i="2"/>
  <c r="R180" i="2"/>
  <c r="P180" i="2"/>
  <c r="BI176" i="2"/>
  <c r="BH176" i="2"/>
  <c r="BG176" i="2"/>
  <c r="BF176" i="2"/>
  <c r="T176" i="2"/>
  <c r="R176" i="2"/>
  <c r="P176" i="2"/>
  <c r="BI174" i="2"/>
  <c r="BH174" i="2"/>
  <c r="BG174" i="2"/>
  <c r="BF174" i="2"/>
  <c r="T174" i="2"/>
  <c r="R174" i="2"/>
  <c r="P174" i="2"/>
  <c r="BI168" i="2"/>
  <c r="BH168" i="2"/>
  <c r="BG168" i="2"/>
  <c r="BF168" i="2"/>
  <c r="T168" i="2"/>
  <c r="R168" i="2"/>
  <c r="P168" i="2"/>
  <c r="BI165" i="2"/>
  <c r="BH165" i="2"/>
  <c r="BG165" i="2"/>
  <c r="BF165" i="2"/>
  <c r="T165" i="2"/>
  <c r="R165" i="2"/>
  <c r="P165" i="2"/>
  <c r="BI161" i="2"/>
  <c r="BH161" i="2"/>
  <c r="BG161" i="2"/>
  <c r="BF161" i="2"/>
  <c r="T161" i="2"/>
  <c r="R161" i="2"/>
  <c r="P161" i="2"/>
  <c r="BI153" i="2"/>
  <c r="BH153" i="2"/>
  <c r="BG153" i="2"/>
  <c r="BF153" i="2"/>
  <c r="T153" i="2"/>
  <c r="R153" i="2"/>
  <c r="P153" i="2"/>
  <c r="BI151" i="2"/>
  <c r="BH151" i="2"/>
  <c r="BG151" i="2"/>
  <c r="BF151" i="2"/>
  <c r="T151" i="2"/>
  <c r="R151" i="2"/>
  <c r="P151" i="2"/>
  <c r="BI147" i="2"/>
  <c r="BH147" i="2"/>
  <c r="BG147" i="2"/>
  <c r="BF147" i="2"/>
  <c r="T147" i="2"/>
  <c r="R147" i="2"/>
  <c r="P147" i="2"/>
  <c r="BI144" i="2"/>
  <c r="BH144" i="2"/>
  <c r="BG144" i="2"/>
  <c r="BF144" i="2"/>
  <c r="T144" i="2"/>
  <c r="R144" i="2"/>
  <c r="P144" i="2"/>
  <c r="BI142" i="2"/>
  <c r="BH142" i="2"/>
  <c r="BG142" i="2"/>
  <c r="BF142" i="2"/>
  <c r="T142" i="2"/>
  <c r="R142" i="2"/>
  <c r="P142" i="2"/>
  <c r="BI140" i="2"/>
  <c r="BH140" i="2"/>
  <c r="BG140" i="2"/>
  <c r="BF140" i="2"/>
  <c r="T140" i="2"/>
  <c r="R140" i="2"/>
  <c r="P140" i="2"/>
  <c r="BI134" i="2"/>
  <c r="BH134" i="2"/>
  <c r="BG134" i="2"/>
  <c r="BF134" i="2"/>
  <c r="T134" i="2"/>
  <c r="R134" i="2"/>
  <c r="P134" i="2"/>
  <c r="BI132" i="2"/>
  <c r="BH132" i="2"/>
  <c r="BG132" i="2"/>
  <c r="BF132" i="2"/>
  <c r="T132" i="2"/>
  <c r="R132" i="2"/>
  <c r="P132" i="2"/>
  <c r="BI130" i="2"/>
  <c r="BH130" i="2"/>
  <c r="BG130" i="2"/>
  <c r="BF130" i="2"/>
  <c r="T130" i="2"/>
  <c r="R130" i="2"/>
  <c r="P130" i="2"/>
  <c r="BI128" i="2"/>
  <c r="BH128" i="2"/>
  <c r="BG128" i="2"/>
  <c r="BF128" i="2"/>
  <c r="T128" i="2"/>
  <c r="R128" i="2"/>
  <c r="P128" i="2"/>
  <c r="BI123" i="2"/>
  <c r="BH123" i="2"/>
  <c r="BG123" i="2"/>
  <c r="BF123" i="2"/>
  <c r="T123" i="2"/>
  <c r="R123" i="2"/>
  <c r="P123" i="2"/>
  <c r="BI119" i="2"/>
  <c r="BH119" i="2"/>
  <c r="BG119" i="2"/>
  <c r="BF119" i="2"/>
  <c r="T119" i="2"/>
  <c r="R119" i="2"/>
  <c r="P119" i="2"/>
  <c r="BI116" i="2"/>
  <c r="BH116" i="2"/>
  <c r="BG116" i="2"/>
  <c r="BF116" i="2"/>
  <c r="T116" i="2"/>
  <c r="R116" i="2"/>
  <c r="P116" i="2"/>
  <c r="BI113" i="2"/>
  <c r="BH113" i="2"/>
  <c r="BG113" i="2"/>
  <c r="BF113" i="2"/>
  <c r="T113" i="2"/>
  <c r="R113" i="2"/>
  <c r="P113" i="2"/>
  <c r="BI109" i="2"/>
  <c r="BH109" i="2"/>
  <c r="BG109" i="2"/>
  <c r="BF109" i="2"/>
  <c r="T109" i="2"/>
  <c r="R109" i="2"/>
  <c r="P109" i="2"/>
  <c r="BI101" i="2"/>
  <c r="BH101" i="2"/>
  <c r="BG101" i="2"/>
  <c r="BF101" i="2"/>
  <c r="T101" i="2"/>
  <c r="R101" i="2"/>
  <c r="P101" i="2"/>
  <c r="BI97" i="2"/>
  <c r="BH97" i="2"/>
  <c r="BG97" i="2"/>
  <c r="BF97" i="2"/>
  <c r="T97" i="2"/>
  <c r="R97" i="2"/>
  <c r="P97" i="2"/>
  <c r="BI91" i="2"/>
  <c r="BH91" i="2"/>
  <c r="BG91" i="2"/>
  <c r="BF91" i="2"/>
  <c r="T91" i="2"/>
  <c r="R91" i="2"/>
  <c r="P91" i="2"/>
  <c r="BI87" i="2"/>
  <c r="BH87" i="2"/>
  <c r="BG87" i="2"/>
  <c r="BF87" i="2"/>
  <c r="T87" i="2"/>
  <c r="R87" i="2"/>
  <c r="P87" i="2"/>
  <c r="J81" i="2"/>
  <c r="J80" i="2"/>
  <c r="F80" i="2"/>
  <c r="F78" i="2"/>
  <c r="E76" i="2"/>
  <c r="J55" i="2"/>
  <c r="J54" i="2"/>
  <c r="F54" i="2"/>
  <c r="F52" i="2"/>
  <c r="E50" i="2"/>
  <c r="J18" i="2"/>
  <c r="E18" i="2"/>
  <c r="F55" i="2" s="1"/>
  <c r="J17" i="2"/>
  <c r="J12" i="2"/>
  <c r="J78" i="2"/>
  <c r="E7" i="2"/>
  <c r="E74" i="2" s="1"/>
  <c r="L50" i="1"/>
  <c r="AM50" i="1"/>
  <c r="AM49" i="1"/>
  <c r="L49" i="1"/>
  <c r="AM47" i="1"/>
  <c r="L47" i="1"/>
  <c r="L45" i="1"/>
  <c r="L44" i="1"/>
  <c r="BK184" i="2"/>
  <c r="BK153" i="2"/>
  <c r="BK175" i="3"/>
  <c r="BK142" i="3"/>
  <c r="BK166" i="3"/>
  <c r="J156" i="3"/>
  <c r="BK115" i="3"/>
  <c r="BK101" i="4"/>
  <c r="BK188" i="2"/>
  <c r="BK113" i="2"/>
  <c r="J151" i="2"/>
  <c r="BK134" i="2"/>
  <c r="J184" i="2"/>
  <c r="J180" i="2"/>
  <c r="BK140" i="2"/>
  <c r="BK87" i="2"/>
  <c r="J144" i="3"/>
  <c r="BK119" i="3"/>
  <c r="BK134" i="3"/>
  <c r="J101" i="4"/>
  <c r="BK116" i="2"/>
  <c r="J161" i="2"/>
  <c r="BK128" i="2"/>
  <c r="J174" i="2"/>
  <c r="BK130" i="2"/>
  <c r="J173" i="3"/>
  <c r="J140" i="3"/>
  <c r="BK178" i="3"/>
  <c r="J130" i="3"/>
  <c r="BK100" i="3"/>
  <c r="BK98" i="4"/>
  <c r="BK176" i="2"/>
  <c r="J123" i="2"/>
  <c r="BK150" i="3"/>
  <c r="J132" i="3"/>
  <c r="J128" i="3"/>
  <c r="BK132" i="3"/>
  <c r="J108" i="3"/>
  <c r="BK92" i="4"/>
  <c r="BK174" i="2"/>
  <c r="BK97" i="2"/>
  <c r="J140" i="2"/>
  <c r="J87" i="2"/>
  <c r="BK168" i="2"/>
  <c r="J168" i="2"/>
  <c r="J128" i="2"/>
  <c r="J169" i="3"/>
  <c r="J134" i="3"/>
  <c r="J150" i="3"/>
  <c r="J175" i="3"/>
  <c r="BK91" i="3"/>
  <c r="J134" i="2"/>
  <c r="J91" i="2"/>
  <c r="J147" i="2"/>
  <c r="J188" i="2"/>
  <c r="BK180" i="2"/>
  <c r="J97" i="2"/>
  <c r="BK130" i="3"/>
  <c r="J147" i="3"/>
  <c r="BK140" i="3"/>
  <c r="J112" i="3"/>
  <c r="J98" i="4"/>
  <c r="J89" i="4"/>
  <c r="J132" i="2"/>
  <c r="BK132" i="2"/>
  <c r="J101" i="2"/>
  <c r="BK123" i="3"/>
  <c r="BK87" i="3"/>
  <c r="BK169" i="3"/>
  <c r="J123" i="3"/>
  <c r="BK96" i="4"/>
  <c r="J92" i="4"/>
  <c r="J119" i="2"/>
  <c r="AS54" i="1"/>
  <c r="J113" i="2"/>
  <c r="J142" i="2"/>
  <c r="J100" i="3"/>
  <c r="J115" i="3"/>
  <c r="BK162" i="3"/>
  <c r="BK128" i="3"/>
  <c r="J176" i="2"/>
  <c r="J109" i="2"/>
  <c r="BK193" i="2"/>
  <c r="BK109" i="2"/>
  <c r="BK161" i="2"/>
  <c r="BK119" i="2"/>
  <c r="J142" i="3"/>
  <c r="BK173" i="3"/>
  <c r="BK154" i="3"/>
  <c r="J96" i="4"/>
  <c r="J86" i="4"/>
  <c r="J165" i="2"/>
  <c r="BK144" i="2"/>
  <c r="J162" i="3"/>
  <c r="BK108" i="3"/>
  <c r="BK112" i="3"/>
  <c r="BK147" i="3"/>
  <c r="J87" i="3"/>
  <c r="BK86" i="4"/>
  <c r="J130" i="2"/>
  <c r="BK101" i="2"/>
  <c r="J144" i="2"/>
  <c r="J193" i="2"/>
  <c r="BK91" i="2"/>
  <c r="BK151" i="2"/>
  <c r="J116" i="2"/>
  <c r="BK156" i="3"/>
  <c r="J91" i="3"/>
  <c r="J178" i="3"/>
  <c r="BK144" i="3"/>
  <c r="BK89" i="4"/>
  <c r="BK123" i="2"/>
  <c r="J153" i="2"/>
  <c r="BK142" i="2"/>
  <c r="BK165" i="2"/>
  <c r="BK147" i="2"/>
  <c r="J154" i="3"/>
  <c r="BK96" i="3"/>
  <c r="J166" i="3"/>
  <c r="J119" i="3"/>
  <c r="J96" i="3"/>
  <c r="T86" i="2" l="1"/>
  <c r="R146" i="2"/>
  <c r="R167" i="2"/>
  <c r="T86" i="3"/>
  <c r="T149" i="3"/>
  <c r="R168" i="3"/>
  <c r="T85" i="4"/>
  <c r="BK86" i="2"/>
  <c r="J86" i="2" s="1"/>
  <c r="J61" i="2" s="1"/>
  <c r="R86" i="2"/>
  <c r="P146" i="2"/>
  <c r="BK167" i="2"/>
  <c r="J167" i="2"/>
  <c r="J63" i="2"/>
  <c r="T167" i="2"/>
  <c r="P86" i="3"/>
  <c r="BK149" i="3"/>
  <c r="J149" i="3"/>
  <c r="J62" i="3"/>
  <c r="R149" i="3"/>
  <c r="P168" i="3"/>
  <c r="BK85" i="4"/>
  <c r="J85" i="4"/>
  <c r="J61" i="4" s="1"/>
  <c r="R85" i="4"/>
  <c r="P95" i="4"/>
  <c r="P86" i="2"/>
  <c r="P85" i="2" s="1"/>
  <c r="P84" i="2" s="1"/>
  <c r="AU55" i="1" s="1"/>
  <c r="BK146" i="2"/>
  <c r="J146" i="2" s="1"/>
  <c r="J62" i="2" s="1"/>
  <c r="T146" i="2"/>
  <c r="P167" i="2"/>
  <c r="BK86" i="3"/>
  <c r="J86" i="3" s="1"/>
  <c r="J61" i="3" s="1"/>
  <c r="R86" i="3"/>
  <c r="R85" i="3" s="1"/>
  <c r="R84" i="3" s="1"/>
  <c r="P149" i="3"/>
  <c r="BK168" i="3"/>
  <c r="J168" i="3" s="1"/>
  <c r="J63" i="3" s="1"/>
  <c r="T168" i="3"/>
  <c r="P85" i="4"/>
  <c r="P84" i="4" s="1"/>
  <c r="P83" i="4" s="1"/>
  <c r="AU57" i="1" s="1"/>
  <c r="BK95" i="4"/>
  <c r="J95" i="4" s="1"/>
  <c r="J62" i="4" s="1"/>
  <c r="R95" i="4"/>
  <c r="T95" i="4"/>
  <c r="BK177" i="3"/>
  <c r="J177" i="3" s="1"/>
  <c r="J64" i="3" s="1"/>
  <c r="BK192" i="2"/>
  <c r="J192" i="2" s="1"/>
  <c r="J64" i="2" s="1"/>
  <c r="BK100" i="4"/>
  <c r="J100" i="4"/>
  <c r="J63" i="4" s="1"/>
  <c r="E48" i="4"/>
  <c r="BE86" i="4"/>
  <c r="BE101" i="4"/>
  <c r="J52" i="4"/>
  <c r="F55" i="4"/>
  <c r="BE92" i="4"/>
  <c r="BE96" i="4"/>
  <c r="BE89" i="4"/>
  <c r="BE98" i="4"/>
  <c r="J52" i="3"/>
  <c r="F55" i="3"/>
  <c r="BE100" i="3"/>
  <c r="BE147" i="3"/>
  <c r="BE150" i="3"/>
  <c r="BE156" i="3"/>
  <c r="BE166" i="3"/>
  <c r="BE173" i="3"/>
  <c r="BE119" i="3"/>
  <c r="BE130" i="3"/>
  <c r="BE134" i="3"/>
  <c r="BE140" i="3"/>
  <c r="BE142" i="3"/>
  <c r="BE144" i="3"/>
  <c r="BE162" i="3"/>
  <c r="BE169" i="3"/>
  <c r="BE175" i="3"/>
  <c r="BE178" i="3"/>
  <c r="E48" i="3"/>
  <c r="BE87" i="3"/>
  <c r="BE91" i="3"/>
  <c r="BE96" i="3"/>
  <c r="BE123" i="3"/>
  <c r="BE108" i="3"/>
  <c r="BE112" i="3"/>
  <c r="BE115" i="3"/>
  <c r="BE128" i="3"/>
  <c r="BE132" i="3"/>
  <c r="BE154" i="3"/>
  <c r="E48" i="2"/>
  <c r="J52" i="2"/>
  <c r="BE109" i="2"/>
  <c r="BE174" i="2"/>
  <c r="F81" i="2"/>
  <c r="BE87" i="2"/>
  <c r="BE97" i="2"/>
  <c r="BE116" i="2"/>
  <c r="BE128" i="2"/>
  <c r="BE130" i="2"/>
  <c r="BE188" i="2"/>
  <c r="BE193" i="2"/>
  <c r="BE91" i="2"/>
  <c r="BE101" i="2"/>
  <c r="BE113" i="2"/>
  <c r="BE119" i="2"/>
  <c r="BE123" i="2"/>
  <c r="BE140" i="2"/>
  <c r="BE142" i="2"/>
  <c r="BE144" i="2"/>
  <c r="BE147" i="2"/>
  <c r="BE151" i="2"/>
  <c r="BE153" i="2"/>
  <c r="BE161" i="2"/>
  <c r="BE165" i="2"/>
  <c r="BE168" i="2"/>
  <c r="BE180" i="2"/>
  <c r="BE132" i="2"/>
  <c r="BE134" i="2"/>
  <c r="BE176" i="2"/>
  <c r="BE184" i="2"/>
  <c r="J34" i="3"/>
  <c r="AW56" i="1"/>
  <c r="F37" i="4"/>
  <c r="BD57" i="1" s="1"/>
  <c r="F34" i="4"/>
  <c r="BA57" i="1"/>
  <c r="J34" i="2"/>
  <c r="AW55" i="1" s="1"/>
  <c r="J34" i="4"/>
  <c r="AW57" i="1"/>
  <c r="F35" i="2"/>
  <c r="BB55" i="1" s="1"/>
  <c r="F36" i="4"/>
  <c r="BC57" i="1"/>
  <c r="F37" i="3"/>
  <c r="BD56" i="1" s="1"/>
  <c r="F37" i="2"/>
  <c r="BD55" i="1"/>
  <c r="F34" i="3"/>
  <c r="BA56" i="1" s="1"/>
  <c r="F34" i="2"/>
  <c r="BA55" i="1"/>
  <c r="F35" i="4"/>
  <c r="BB57" i="1" s="1"/>
  <c r="F36" i="3"/>
  <c r="BC56" i="1"/>
  <c r="F36" i="2"/>
  <c r="BC55" i="1" s="1"/>
  <c r="F35" i="3"/>
  <c r="BB56" i="1"/>
  <c r="T85" i="3" l="1"/>
  <c r="T84" i="3"/>
  <c r="P85" i="3"/>
  <c r="P84" i="3"/>
  <c r="AU56" i="1" s="1"/>
  <c r="AU54" i="1" s="1"/>
  <c r="R85" i="2"/>
  <c r="R84" i="2" s="1"/>
  <c r="R84" i="4"/>
  <c r="R83" i="4" s="1"/>
  <c r="T84" i="4"/>
  <c r="T83" i="4" s="1"/>
  <c r="T85" i="2"/>
  <c r="T84" i="2" s="1"/>
  <c r="BK85" i="3"/>
  <c r="J85" i="3" s="1"/>
  <c r="J60" i="3" s="1"/>
  <c r="BK84" i="4"/>
  <c r="J84" i="4"/>
  <c r="J60" i="4" s="1"/>
  <c r="BK85" i="2"/>
  <c r="J85" i="2" s="1"/>
  <c r="J60" i="2" s="1"/>
  <c r="F33" i="3"/>
  <c r="AZ56" i="1"/>
  <c r="J33" i="4"/>
  <c r="AV57" i="1" s="1"/>
  <c r="AT57" i="1" s="1"/>
  <c r="J33" i="2"/>
  <c r="AV55" i="1"/>
  <c r="AT55" i="1" s="1"/>
  <c r="BA54" i="1"/>
  <c r="W30" i="1" s="1"/>
  <c r="BD54" i="1"/>
  <c r="W33" i="1" s="1"/>
  <c r="F33" i="4"/>
  <c r="AZ57" i="1" s="1"/>
  <c r="BB54" i="1"/>
  <c r="W31" i="1" s="1"/>
  <c r="J33" i="3"/>
  <c r="AV56" i="1" s="1"/>
  <c r="AT56" i="1" s="1"/>
  <c r="BC54" i="1"/>
  <c r="W32" i="1"/>
  <c r="F33" i="2"/>
  <c r="AZ55" i="1"/>
  <c r="BK84" i="3" l="1"/>
  <c r="J84" i="3"/>
  <c r="J59" i="3" s="1"/>
  <c r="BK83" i="4"/>
  <c r="J83" i="4" s="1"/>
  <c r="J30" i="4" s="1"/>
  <c r="AG57" i="1" s="1"/>
  <c r="BK84" i="2"/>
  <c r="J84" i="2"/>
  <c r="J30" i="2" s="1"/>
  <c r="AG55" i="1" s="1"/>
  <c r="AZ54" i="1"/>
  <c r="AV54" i="1" s="1"/>
  <c r="AK29" i="1" s="1"/>
  <c r="AX54" i="1"/>
  <c r="AY54" i="1"/>
  <c r="AW54" i="1"/>
  <c r="AK30" i="1"/>
  <c r="J39" i="2" l="1"/>
  <c r="J39" i="4"/>
  <c r="J59" i="4"/>
  <c r="J59" i="2"/>
  <c r="AN55" i="1"/>
  <c r="AN57" i="1"/>
  <c r="W29" i="1"/>
  <c r="J30" i="3"/>
  <c r="AG56" i="1"/>
  <c r="AG54" i="1" s="1"/>
  <c r="AT54" i="1"/>
  <c r="AN54" i="1" l="1"/>
  <c r="AK26" i="1"/>
  <c r="AK35" i="1" s="1"/>
  <c r="J39" i="3"/>
  <c r="AN56" i="1"/>
</calcChain>
</file>

<file path=xl/sharedStrings.xml><?xml version="1.0" encoding="utf-8"?>
<sst xmlns="http://schemas.openxmlformats.org/spreadsheetml/2006/main" count="3029" uniqueCount="601">
  <si>
    <t>Export Komplet</t>
  </si>
  <si>
    <t>VZ</t>
  </si>
  <si>
    <t>2.0</t>
  </si>
  <si>
    <t>ZAMOK</t>
  </si>
  <si>
    <t>False</t>
  </si>
  <si>
    <t>{21291819-25e6-4b4f-99d6-87ae5e43cdf1}</t>
  </si>
  <si>
    <t>0,01</t>
  </si>
  <si>
    <t>21</t>
  </si>
  <si>
    <t>12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</si>
  <si>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</si>
  <si>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</si>
  <si>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</si>
  <si>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</si>
  <si>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</si>
  <si>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24-19</t>
  </si>
  <si>
    <t>Měnit lze pouze buňky se žlutým podbarvením!_x000D_
_x000D_
1) v Rekapitulaci stavby vyplňte údaje o Uchazeči (přenesou se do ostatních sestav i v jiných listech)_x000D_
_x000D_
2) na vybraných listech vyplňte v sestavě Soupis prací ceny u položek</t>
  </si>
  <si>
    <t>Stavba:</t>
  </si>
  <si>
    <t>Psáry - K Junčáku</t>
  </si>
  <si>
    <t>KSO:</t>
  </si>
  <si>
    <t/>
  </si>
  <si>
    <t>CC-CZ:</t>
  </si>
  <si>
    <t>Místo:</t>
  </si>
  <si>
    <t>Psáry</t>
  </si>
  <si>
    <t>Datum:</t>
  </si>
  <si>
    <t>7. 3. 2024</t>
  </si>
  <si>
    <t>Zadavatel:</t>
  </si>
  <si>
    <t>IČ:</t>
  </si>
  <si>
    <t>00241580</t>
  </si>
  <si>
    <t>Obec Psáry</t>
  </si>
  <si>
    <t>DIČ:</t>
  </si>
  <si>
    <t>CZ00241580</t>
  </si>
  <si>
    <t>Uchazeč:</t>
  </si>
  <si>
    <t>Vyplň údaj</t>
  </si>
  <si>
    <t>Projektant:</t>
  </si>
  <si>
    <t>03833861</t>
  </si>
  <si>
    <t>AllPlan Projekt s.r.o.</t>
  </si>
  <si>
    <t>True</t>
  </si>
  <si>
    <t>Zpracovatel:</t>
  </si>
  <si>
    <t>74086880</t>
  </si>
  <si>
    <t>Václav Křišťál</t>
  </si>
  <si>
    <t>Poznámka:</t>
  </si>
  <si>
    <t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webu podminky.urs.cz.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</si>
  <si>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</si>
  <si>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</si>
  <si>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</si>
  <si>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</si>
  <si>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</si>
  <si>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</si>
  <si>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</si>
  <si>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</si>
  <si>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</si>
  <si>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</si>
  <si>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</si>
  <si>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</si>
  <si>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</si>
  <si>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</si>
  <si>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</si>
  <si>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</si>
  <si>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</si>
  <si>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</si>
  <si>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</si>
  <si>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</si>
  <si>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</si>
  <si>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</si>
  <si>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</si>
  <si>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</si>
  <si>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</si>
  <si>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</si>
  <si>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</si>
  <si>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</si>
  <si>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</si>
  <si>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</si>
  <si>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</si>
  <si>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</si>
  <si>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</si>
  <si>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</si>
  <si>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</si>
  <si>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###NOIMPORT###</t>
  </si>
  <si>
    <t>IMPORT</t>
  </si>
  <si>
    <t>{00000000-0000-0000-0000-000000000000}</t>
  </si>
  <si>
    <t>/</t>
  </si>
  <si>
    <t>SO100-a</t>
  </si>
  <si>
    <t>Parkoviště A</t>
  </si>
  <si>
    <t>STA</t>
  </si>
  <si>
    <t>1</t>
  </si>
  <si>
    <t>{c30bd0b7-a344-468b-aad9-f5e4ac4893af}</t>
  </si>
  <si>
    <t>2</t>
  </si>
  <si>
    <t>SO100-b</t>
  </si>
  <si>
    <t>Parkoviště B</t>
  </si>
  <si>
    <t>{0eaaba03-9dc6-4637-8e18-257290d8bd6a}</t>
  </si>
  <si>
    <t>VON</t>
  </si>
  <si>
    <t>Vedlejší a ostatní náklady</t>
  </si>
  <si>
    <t>{89faf3ef-1935-4ea4-9a6a-72490dfd8a90}</t>
  </si>
  <si>
    <t>KRYCÍ LIST SOUPISU PRACÍ</t>
  </si>
  <si>
    <t>Objekt:</t>
  </si>
  <si>
    <t>SO100-a - Parkoviště A</t>
  </si>
  <si>
    <t>REKAPITULACE ČLENĚNÍ SOUPISU PRACÍ</t>
  </si>
  <si>
    <t>Kód dílu - Popis</t>
  </si>
  <si>
    <t>Cena celkem [CZK]</t>
  </si>
  <si>
    <t>-1</t>
  </si>
  <si>
    <t>HSV - Práce a dodávky HSV</t>
  </si>
  <si>
    <t xml:space="preserve">    1 - Zemní práce</t>
  </si>
  <si>
    <t xml:space="preserve">    5 - Komunikace pozemní</t>
  </si>
  <si>
    <t xml:space="preserve">    9 - Ostatní konstrukce a práce, bourání</t>
  </si>
  <si>
    <t xml:space="preserve">    998 - Přesun hmot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</si>
  <si>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</si>
  <si>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</si>
  <si>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</si>
  <si>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</si>
  <si>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</si>
  <si>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</si>
  <si>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</si>
  <si>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</si>
  <si>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</si>
  <si>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</si>
  <si>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</si>
  <si>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</si>
  <si>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</si>
  <si>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</si>
  <si>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</si>
  <si>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</si>
  <si>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</si>
  <si>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K</t>
  </si>
  <si>
    <t>121151103</t>
  </si>
  <si>
    <t>Sejmutí ornice strojně při souvislé ploše do 100 m2, tl. vrstvy do 200 mm</t>
  </si>
  <si>
    <t>m2</t>
  </si>
  <si>
    <t>CS ÚRS 2024 01</t>
  </si>
  <si>
    <t>4</t>
  </si>
  <si>
    <t>1928681105</t>
  </si>
  <si>
    <t>Online PSC</t>
  </si>
  <si>
    <t>https://podminky.urs.cz/item/CS_URS_2024_01/121151103</t>
  </si>
  <si>
    <t>VV</t>
  </si>
  <si>
    <t>dotčená plocha</t>
  </si>
  <si>
    <t>74,26</t>
  </si>
  <si>
    <t>122251102</t>
  </si>
  <si>
    <t>Odkopávky a prokopávky nezapažené strojně v hornině třídy těžitelnosti I skupiny 3 přes 20 do 50 m3</t>
  </si>
  <si>
    <t>m3</t>
  </si>
  <si>
    <t>1627966851</t>
  </si>
  <si>
    <t>https://podminky.urs.cz/item/CS_URS_2024_01/122251102</t>
  </si>
  <si>
    <t>dotčená plocha-dle ornice</t>
  </si>
  <si>
    <t>74,26*0,66</t>
  </si>
  <si>
    <t>akt.zona</t>
  </si>
  <si>
    <t>(64,41+31,58*0,3+29,25*0,1)*0,2</t>
  </si>
  <si>
    <t>3</t>
  </si>
  <si>
    <t>162351104</t>
  </si>
  <si>
    <t>Vodorovné přemístění výkopku nebo sypaniny po suchu na obvyklém dopravním prostředku, bez naložení výkopku, avšak se složením bez rozhrnutí z horniny třídy těžitelnosti I skupiny 1 až 3 na vzdálenost přes 500 do 1 000 m</t>
  </si>
  <si>
    <t>-199639104</t>
  </si>
  <si>
    <t>https://podminky.urs.cz/item/CS_URS_2024_01/162351104</t>
  </si>
  <si>
    <t>2,211*2"zásypy na deponii a z deponie</t>
  </si>
  <si>
    <t>3,767*0,1*2"ornice na deponii a na rozprostř.</t>
  </si>
  <si>
    <t>162651112</t>
  </si>
  <si>
    <t>Vodorovné přemístění výkopku nebo sypaniny po suchu na obvyklém dopravním prostředku, bez naložení výkopku, avšak se složením bez rozhrnutí z horniny třídy těžitelnosti I skupiny 1 až 3 na vzdálenost přes 4 000 do 5 000 m</t>
  </si>
  <si>
    <t>-993652516</t>
  </si>
  <si>
    <t>https://podminky.urs.cz/item/CS_URS_2024_01/162651112</t>
  </si>
  <si>
    <t>74,26*0,1"ornice</t>
  </si>
  <si>
    <t>64,374"výkop</t>
  </si>
  <si>
    <t>-2,211"zásypy z deponie</t>
  </si>
  <si>
    <t>-3,767*0,1"ornice na rozprostř.</t>
  </si>
  <si>
    <t>dovoz zeminy do aktivní zony</t>
  </si>
  <si>
    <t>15,362</t>
  </si>
  <si>
    <t>5</t>
  </si>
  <si>
    <t>167151101</t>
  </si>
  <si>
    <t>Nakládání, skládání a překládání neulehlého výkopku nebo sypaniny strojně nakládání, množství do 100 m3, z horniny třídy těžitelnosti I, skupiny 1 až 3</t>
  </si>
  <si>
    <t>-850623083</t>
  </si>
  <si>
    <t>https://podminky.urs.cz/item/CS_URS_2024_01/167151101</t>
  </si>
  <si>
    <t>2,211"zásypy z deponie</t>
  </si>
  <si>
    <t>3,767*0,1"ornice na rozprostř.</t>
  </si>
  <si>
    <t>6</t>
  </si>
  <si>
    <t>171201231</t>
  </si>
  <si>
    <t>Poplatek za uložení stavebního odpadu na recyklační skládce (skládkovné) zeminy a kamení zatříděného do Katalogu odpadů pod kódem 17 05 04</t>
  </si>
  <si>
    <t>t</t>
  </si>
  <si>
    <t>-1063908847</t>
  </si>
  <si>
    <t>https://podminky.urs.cz/item/CS_URS_2024_01/171201231</t>
  </si>
  <si>
    <t>69,212*1,8</t>
  </si>
  <si>
    <t>7</t>
  </si>
  <si>
    <t>171251201</t>
  </si>
  <si>
    <t>Uložení sypaniny na skládky nebo meziskládky bez hutnění s upravením uložené sypaniny do předepsaného tvaru</t>
  </si>
  <si>
    <t>-1518293188</t>
  </si>
  <si>
    <t>https://podminky.urs.cz/item/CS_URS_2024_01/171251201</t>
  </si>
  <si>
    <t>2,211+3,767*0,1</t>
  </si>
  <si>
    <t>8</t>
  </si>
  <si>
    <t>174211101</t>
  </si>
  <si>
    <t>Zásyp sypaninou z jakékoliv horniny ručně s uložením výkopku ve vrstvách bez zhutnění jam, šachet, rýh nebo kolem objektů v těchto vykopávkách</t>
  </si>
  <si>
    <t>-1473827676</t>
  </si>
  <si>
    <t>https://podminky.urs.cz/item/CS_URS_2024_01/174211101</t>
  </si>
  <si>
    <t>kolem obrub</t>
  </si>
  <si>
    <t>31,58*0,07</t>
  </si>
  <si>
    <t>9</t>
  </si>
  <si>
    <t>181311103</t>
  </si>
  <si>
    <t>Rozprostření a urovnání ornice v rovině nebo ve svahu sklonu do 1:5 ručně při souvislé ploše, tl. vrstvy do 200 mm</t>
  </si>
  <si>
    <t>-227548988</t>
  </si>
  <si>
    <t>https://podminky.urs.cz/item/CS_URS_2024_01/181311103</t>
  </si>
  <si>
    <t>74,26"plocha sejm.ornice</t>
  </si>
  <si>
    <t>-64,41"odp.plochy dlažby</t>
  </si>
  <si>
    <t>-60,83*0,1"odp.obrub</t>
  </si>
  <si>
    <t>10</t>
  </si>
  <si>
    <t>181411131</t>
  </si>
  <si>
    <t>Založení trávníku na půdě předem připravené plochy do 1000 m2 výsevem včetně utažení parkového v rovině nebo na svahu do 1:5</t>
  </si>
  <si>
    <t>916180340</t>
  </si>
  <si>
    <t>https://podminky.urs.cz/item/CS_URS_2024_01/181411131</t>
  </si>
  <si>
    <t>11</t>
  </si>
  <si>
    <t>M</t>
  </si>
  <si>
    <t>00572410</t>
  </si>
  <si>
    <t>osivo směs travní parková</t>
  </si>
  <si>
    <t>kg</t>
  </si>
  <si>
    <t>-758301255</t>
  </si>
  <si>
    <t>3,767*0,02 'Přepočtené koeficientem množství</t>
  </si>
  <si>
    <t>181951111</t>
  </si>
  <si>
    <t>Úprava pláně vyrovnáním výškových rozdílů strojně v hornině třídy těžitelnosti I, skupiny 1 až 3 bez zhutnění</t>
  </si>
  <si>
    <t>1172975024</t>
  </si>
  <si>
    <t>https://podminky.urs.cz/item/CS_URS_2024_01/181951111</t>
  </si>
  <si>
    <t>13</t>
  </si>
  <si>
    <t>181951112</t>
  </si>
  <si>
    <t>Úprava pláně vyrovnáním výškových rozdílů strojně v hornině třídy těžitelnosti I, skupiny 1 až 3 se zhutněním</t>
  </si>
  <si>
    <t>-1281748569</t>
  </si>
  <si>
    <t>https://podminky.urs.cz/item/CS_URS_2024_01/181951112</t>
  </si>
  <si>
    <t>šd</t>
  </si>
  <si>
    <t>57,742</t>
  </si>
  <si>
    <t>obruby</t>
  </si>
  <si>
    <t>60,83*0,3</t>
  </si>
  <si>
    <t>14</t>
  </si>
  <si>
    <t>183403114</t>
  </si>
  <si>
    <t>Obdělání půdy kultivátorováním v rovině nebo na svahu do 1:5</t>
  </si>
  <si>
    <t>1715975496</t>
  </si>
  <si>
    <t>https://podminky.urs.cz/item/CS_URS_2024_01/183403114</t>
  </si>
  <si>
    <t>15</t>
  </si>
  <si>
    <t>183403161</t>
  </si>
  <si>
    <t>Obdělání půdy válením v rovině nebo na svahu do 1:5</t>
  </si>
  <si>
    <t>1797004346</t>
  </si>
  <si>
    <t>https://podminky.urs.cz/item/CS_URS_2024_01/183403161</t>
  </si>
  <si>
    <t>16</t>
  </si>
  <si>
    <t>184813511</t>
  </si>
  <si>
    <t>Chemické odplevelení půdy před založením kultury, trávníku nebo zpevněných ploch ručně o jakékoli výměře postřikem na široko v rovině nebo na svahu do 1:5</t>
  </si>
  <si>
    <t>-1830523684</t>
  </si>
  <si>
    <t>https://podminky.urs.cz/item/CS_URS_2024_01/184813511</t>
  </si>
  <si>
    <t>Komunikace pozemní</t>
  </si>
  <si>
    <t>17</t>
  </si>
  <si>
    <t>561121112</t>
  </si>
  <si>
    <t>Zřízení podkladu nebo ochranné vrstvy vozovky z mechanicky zpevněné zeminy MZ bez přidání pojiva nebo vylepšovacího materiálu, s rozprostřením, vlhčením, promísením a zhutněním, tloušťka po zhutnění 200 mm</t>
  </si>
  <si>
    <t>1111634653</t>
  </si>
  <si>
    <t>https://podminky.urs.cz/item/CS_URS_2024_01/561121112</t>
  </si>
  <si>
    <t>(64,41+31,58*0,3+29,25*0,1)</t>
  </si>
  <si>
    <t>18</t>
  </si>
  <si>
    <t>10364100</t>
  </si>
  <si>
    <t>zemina pro terénní úpravy - tříděná</t>
  </si>
  <si>
    <t>-473776484</t>
  </si>
  <si>
    <t>76,809*0,36 'Přepočtené koeficientem množství</t>
  </si>
  <si>
    <t>19</t>
  </si>
  <si>
    <t>564871011</t>
  </si>
  <si>
    <t>Podklad ze štěrkodrti ŠD s rozprostřením a zhutněním plochy jednotlivě do 100 m2, po zhutnění tl. 250 mm</t>
  </si>
  <si>
    <t>-538399560</t>
  </si>
  <si>
    <t>https://podminky.urs.cz/item/CS_URS_2024_01/564871011</t>
  </si>
  <si>
    <t>plocha dlažby</t>
  </si>
  <si>
    <t>64,41</t>
  </si>
  <si>
    <t>obruba ukončení park. stání</t>
  </si>
  <si>
    <t>-31,58*0,1</t>
  </si>
  <si>
    <t>obruba u komunikace</t>
  </si>
  <si>
    <t>-29,25*0,12</t>
  </si>
  <si>
    <t>20</t>
  </si>
  <si>
    <t>593532111</t>
  </si>
  <si>
    <t>Kladení dlažby z plastových vegetačních tvárnic pozemních komunikací s vyrovnávací vrstvou z kameniva tl. do 20 mm a s vyplněním vegetačních otvorů se zámkem tl. přes 30 do 60 mm, pro plochy do 50 m2</t>
  </si>
  <si>
    <t>-1807826160</t>
  </si>
  <si>
    <t>https://podminky.urs.cz/item/CS_URS_2024_01/593532111</t>
  </si>
  <si>
    <t>plast.zatrav.dlažba</t>
  </si>
  <si>
    <t>56245142</t>
  </si>
  <si>
    <t>dlažba zatravňovací recyklovaný PE nosnost 300t/m2 500x500x40mm</t>
  </si>
  <si>
    <t>-743137784</t>
  </si>
  <si>
    <t>64,41*1,01 'Přepočtené koeficientem množství</t>
  </si>
  <si>
    <t>Ostatní konstrukce a práce, bourání</t>
  </si>
  <si>
    <t>22</t>
  </si>
  <si>
    <t>916131213</t>
  </si>
  <si>
    <t>Osazení silničního obrubníku betonového se zřízením lože, s vyplněním a zatřením spár cementovou maltou stojatého s boční opěrou z betonu prostého, do lože z betonu prostého</t>
  </si>
  <si>
    <t>m</t>
  </si>
  <si>
    <t>-2092580853</t>
  </si>
  <si>
    <t>https://podminky.urs.cz/item/CS_URS_2024_01/916131213</t>
  </si>
  <si>
    <t>29,25</t>
  </si>
  <si>
    <t>31,58</t>
  </si>
  <si>
    <t>23</t>
  </si>
  <si>
    <t>59217017</t>
  </si>
  <si>
    <t>obrubník betonový chodníkový 1000x100x250mm</t>
  </si>
  <si>
    <t>-737499703</t>
  </si>
  <si>
    <t>60,83*1,02 'Přepočtené koeficientem množství</t>
  </si>
  <si>
    <t>24</t>
  </si>
  <si>
    <t>919112222</t>
  </si>
  <si>
    <t>Řezání dilatačních spár v živičném krytu vytvoření komůrky pro těsnící zálivku šířky 15 mm, hloubky 25 mm</t>
  </si>
  <si>
    <t>1219338866</t>
  </si>
  <si>
    <t>https://podminky.urs.cz/item/CS_URS_2024_01/919112222</t>
  </si>
  <si>
    <t>25</t>
  </si>
  <si>
    <t>919122121</t>
  </si>
  <si>
    <t>Utěsnění dilatačních spár zálivkou za tepla v cementobetonovém nebo živičném krytu včetně adhezního nátěru s těsnicím profilem pod zálivkou, pro komůrky šířky 15 mm, hloubky 25 mm</t>
  </si>
  <si>
    <t>-1873560608</t>
  </si>
  <si>
    <t>https://podminky.urs.cz/item/CS_URS_2024_01/919122121</t>
  </si>
  <si>
    <t>26</t>
  </si>
  <si>
    <t>919726122</t>
  </si>
  <si>
    <t>Geotextilie netkaná pro ochranu, separaci nebo filtraci měrná hmotnost přes 200 do 300 g/m2</t>
  </si>
  <si>
    <t>1760522207</t>
  </si>
  <si>
    <t>https://podminky.urs.cz/item/CS_URS_2024_01/919726122</t>
  </si>
  <si>
    <t>plocha ŠD</t>
  </si>
  <si>
    <t>27</t>
  </si>
  <si>
    <t>919735112</t>
  </si>
  <si>
    <t>Řezání stávajícího živičného krytu nebo podkladu hloubky přes 50 do 100 mm</t>
  </si>
  <si>
    <t>1587932607</t>
  </si>
  <si>
    <t>https://podminky.urs.cz/item/CS_URS_2024_01/919735112</t>
  </si>
  <si>
    <t>998</t>
  </si>
  <si>
    <t>Přesun hmot</t>
  </si>
  <si>
    <t>28</t>
  </si>
  <si>
    <t>998223011</t>
  </si>
  <si>
    <t>Přesun hmot pro pozemní komunikace s krytem dlážděným dopravní vzdálenost do 200 m jakékoliv délky objektu</t>
  </si>
  <si>
    <t>-285012933</t>
  </si>
  <si>
    <t>https://podminky.urs.cz/item/CS_URS_2024_01/998223011</t>
  </si>
  <si>
    <t>SO100-b - Parkoviště B</t>
  </si>
  <si>
    <t>1947437241</t>
  </si>
  <si>
    <t>125,58</t>
  </si>
  <si>
    <t>122251101</t>
  </si>
  <si>
    <t>Odkopávky a prokopávky nezapažené strojně v hornině třídy těžitelnosti I skupiny 3 do 20 m3</t>
  </si>
  <si>
    <t>1476061667</t>
  </si>
  <si>
    <t>https://podminky.urs.cz/item/CS_URS_2024_01/122251101</t>
  </si>
  <si>
    <t>125,58*0,45</t>
  </si>
  <si>
    <t>(104,75+49,25*0,3)*0,2</t>
  </si>
  <si>
    <t>1142197669</t>
  </si>
  <si>
    <t>2,955*2"zásypy na deponii a z deponie</t>
  </si>
  <si>
    <t>15,905*0,1*2"ornice na deponii a na rozprostř.</t>
  </si>
  <si>
    <t>-946416960</t>
  </si>
  <si>
    <t>125,58*0,1"ornice</t>
  </si>
  <si>
    <t>80,416"výkop</t>
  </si>
  <si>
    <t>-2,955"zásypy z deponie</t>
  </si>
  <si>
    <t>-15,905*0,1"ornice na rozprostř.</t>
  </si>
  <si>
    <t>akt.zona - dovoz</t>
  </si>
  <si>
    <t>-604524386</t>
  </si>
  <si>
    <t>2,955"zásypy z deponie</t>
  </si>
  <si>
    <t>15,905*0,1"ornice na rozprostř.</t>
  </si>
  <si>
    <t>-1689625890</t>
  </si>
  <si>
    <t>88,428*1,8</t>
  </si>
  <si>
    <t>1606250492</t>
  </si>
  <si>
    <t>1989292053</t>
  </si>
  <si>
    <t>49,25*0,06</t>
  </si>
  <si>
    <t>772503874</t>
  </si>
  <si>
    <t>125,58"plocha sejm.ornice</t>
  </si>
  <si>
    <t>-104,75"odp.plochy dlažby</t>
  </si>
  <si>
    <t>-49,25*0,1"odp.obrub</t>
  </si>
  <si>
    <t>-150518659</t>
  </si>
  <si>
    <t>-1939864304</t>
  </si>
  <si>
    <t>15,905*0,02 'Přepočtené koeficientem množství</t>
  </si>
  <si>
    <t>-911959702</t>
  </si>
  <si>
    <t>-105644776</t>
  </si>
  <si>
    <t>99,825</t>
  </si>
  <si>
    <t>49,25</t>
  </si>
  <si>
    <t>1374594938</t>
  </si>
  <si>
    <t>-221307159</t>
  </si>
  <si>
    <t>184803112</t>
  </si>
  <si>
    <t>Řez a tvarování živých plotů a stěn přímých, výšky přes 0,8 do 1,5 m, šířky do 1,0 m</t>
  </si>
  <si>
    <t>-1206289120</t>
  </si>
  <si>
    <t>https://podminky.urs.cz/item/CS_URS_2024_01/184803112</t>
  </si>
  <si>
    <t>33*1,2</t>
  </si>
  <si>
    <t>-863115659</t>
  </si>
  <si>
    <t>252107330</t>
  </si>
  <si>
    <t>(104,75+49,25*0,3)</t>
  </si>
  <si>
    <t>2090865443</t>
  </si>
  <si>
    <t>119,525*0,36 'Přepočtené koeficientem množství</t>
  </si>
  <si>
    <t>483273530</t>
  </si>
  <si>
    <t>104,75</t>
  </si>
  <si>
    <t>-49,25*0,1</t>
  </si>
  <si>
    <t>1357323868</t>
  </si>
  <si>
    <t>2120992708</t>
  </si>
  <si>
    <t>104,75*1,01 'Přepočtené koeficientem množství</t>
  </si>
  <si>
    <t>151224212</t>
  </si>
  <si>
    <t>obruba ukončení park.stání</t>
  </si>
  <si>
    <t>3,7+42,25+3,3</t>
  </si>
  <si>
    <t>-860812899</t>
  </si>
  <si>
    <t>49,25*1,02 'Přepočtené koeficientem množství</t>
  </si>
  <si>
    <t>-1401906892</t>
  </si>
  <si>
    <t>348400347</t>
  </si>
  <si>
    <t>VON - Vedlejší a ostatní náklady</t>
  </si>
  <si>
    <t>VRN - Vedlejší rozpočtové náklady</t>
  </si>
  <si>
    <t xml:space="preserve">    VRN1 - Průzkumné, geodetické a projektové práce</t>
  </si>
  <si>
    <t xml:space="preserve">    VRN3 - Zařízení staveniště</t>
  </si>
  <si>
    <t xml:space="preserve">    VRN7 - Provozní vlivy</t>
  </si>
  <si>
    <t>VRN</t>
  </si>
  <si>
    <t>Vedlejší rozpočtové náklady</t>
  </si>
  <si>
    <t>VRN1</t>
  </si>
  <si>
    <t>Průzkumné, geodetické a projektové práce</t>
  </si>
  <si>
    <t>012103000</t>
  </si>
  <si>
    <t>Geodetické práce před výstavbou</t>
  </si>
  <si>
    <t>kpl</t>
  </si>
  <si>
    <t>1024</t>
  </si>
  <si>
    <t>1205004844</t>
  </si>
  <si>
    <t>https://podminky.urs.cz/item/CS_URS_2024_01/012103000</t>
  </si>
  <si>
    <t>P</t>
  </si>
  <si>
    <t>Poznámka k položce:_x000D_
Vytyčení I.S.</t>
  </si>
  <si>
    <t>012203000</t>
  </si>
  <si>
    <t>Geodetické práce při provádění stavby</t>
  </si>
  <si>
    <t>551543018</t>
  </si>
  <si>
    <t>https://podminky.urs.cz/item/CS_URS_2024_01/012203000</t>
  </si>
  <si>
    <t>Poznámka k položce:_x000D_
Vytyčení stavebních objektů</t>
  </si>
  <si>
    <t>012303000</t>
  </si>
  <si>
    <t>Geodetické práce po výstavbě</t>
  </si>
  <si>
    <t>215832733</t>
  </si>
  <si>
    <t>https://podminky.urs.cz/item/CS_URS_2024_01/012303000</t>
  </si>
  <si>
    <t>Poznámka k položce:_x000D_
Geometrické zaměření stavby vč. tisk. výstupů.</t>
  </si>
  <si>
    <t>VRN3</t>
  </si>
  <si>
    <t>Zařízení staveniště</t>
  </si>
  <si>
    <t>030001000</t>
  </si>
  <si>
    <t>…</t>
  </si>
  <si>
    <t>1773643957</t>
  </si>
  <si>
    <t>https://podminky.urs.cz/item/CS_URS_2024_01/030001000</t>
  </si>
  <si>
    <t>034303000</t>
  </si>
  <si>
    <t>Dopravní značení na staveništi</t>
  </si>
  <si>
    <t>-1765941065</t>
  </si>
  <si>
    <t>https://podminky.urs.cz/item/CS_URS_2024_01/034303000</t>
  </si>
  <si>
    <t>VRN7</t>
  </si>
  <si>
    <t>Provozní vlivy</t>
  </si>
  <si>
    <t>072103011</t>
  </si>
  <si>
    <t>Zajištění DIO komunikace II. a III. třídy - jednoduché el. vedení</t>
  </si>
  <si>
    <t>-658543342</t>
  </si>
  <si>
    <t>https://podminky.urs.cz/item/CS_URS_2024_01/072103011</t>
  </si>
  <si>
    <t>Struktura údajů, formát souboru a metodika pro zpracování</t>
  </si>
  <si>
    <t>Struktura</t>
  </si>
  <si>
    <t>Soubor je složen ze záložky Rekapitulace stavby a záložek s názvem soupisu prací pro jednotlivé objekty ve formátu XLSX. Každá ze záložek přitom obsahuje</t>
  </si>
  <si>
    <t>ještě samostatné sestavy vymezené orámovaním a nadpisem sestavy.</t>
  </si>
  <si>
    <r>
      <rPr>
        <i/>
        <sz val="8"/>
        <rFont val="Arial CE"/>
        <charset val="238"/>
      </rPr>
      <t xml:space="preserve">Rekapitulace stavby </t>
    </r>
    <r>
      <rPr>
        <sz val="8"/>
        <rFont val="Arial CE"/>
        <charset val="238"/>
      </rPr>
      <t>obsahuje sestavu Rekapitulace stavby a Rekapitulace objektů stavby a soupisů prací.</t>
    </r>
  </si>
  <si>
    <r>
      <t xml:space="preserve">V sestavě </t>
    </r>
    <r>
      <rPr>
        <b/>
        <sz val="8"/>
        <rFont val="Arial CE"/>
        <charset val="238"/>
      </rPr>
      <t>Rekapitulace stavby</t>
    </r>
    <r>
      <rPr>
        <sz val="8"/>
        <rFont val="Arial CE"/>
        <charset val="238"/>
      </rPr>
      <t xml:space="preserve"> jsou uvedeny informace identifikující předmět veřejné zakázky na stavební práce, KSO, CC-CZ, CZ-CPV, CZ-CPA a rekapitulaci </t>
    </r>
  </si>
  <si>
    <t>celkové nabídkové ceny uchazeče.</t>
  </si>
  <si>
    <t xml:space="preserve">Termínem "uchazeč" (resp. zhotovitel) se myslí "účastník zadávacího řízení" ve smyslu zákona o zadávání veřejných zakázek. </t>
  </si>
  <si>
    <r>
      <t xml:space="preserve">V sestavě </t>
    </r>
    <r>
      <rPr>
        <b/>
        <sz val="8"/>
        <rFont val="Arial CE"/>
        <charset val="238"/>
      </rPr>
      <t>Rekapitulace objektů stavby a soupisů prací</t>
    </r>
    <r>
      <rPr>
        <sz val="8"/>
        <rFont val="Arial CE"/>
        <charset val="238"/>
      </rPr>
      <t xml:space="preserve"> je uvedena rekapitulace stavebních objektů, inženýrských objektů, provozních souborů,</t>
    </r>
  </si>
  <si>
    <t>vedlejších a ostatních nákladů a ostatních nákladů s rekapitulací nabídkové ceny za jednotlivé soupisy prací. Na základě údaje Typ je možné</t>
  </si>
  <si>
    <t>identifikovat, zda se jedná o objekt nebo soupis prací pro daný objekt:</t>
  </si>
  <si>
    <t>Stavební objekt pozemní</t>
  </si>
  <si>
    <t>ING</t>
  </si>
  <si>
    <t>Stavební objekt inženýrský</t>
  </si>
  <si>
    <t>PRO</t>
  </si>
  <si>
    <t>Provozní soubor</t>
  </si>
  <si>
    <t>OST</t>
  </si>
  <si>
    <t>Ostatní</t>
  </si>
  <si>
    <t>Soupis</t>
  </si>
  <si>
    <t>Soupis prací pro daný typ objektu</t>
  </si>
  <si>
    <r>
      <rPr>
        <i/>
        <sz val="8"/>
        <rFont val="Arial CE"/>
        <charset val="238"/>
      </rPr>
      <t xml:space="preserve">Soupis prací </t>
    </r>
    <r>
      <rPr>
        <sz val="8"/>
        <rFont val="Arial CE"/>
        <charset val="238"/>
      </rPr>
      <t>pro jednotlivé objekty obsahuje sestavy Krycí list soupisu prací, Rekapitulace členění soupisu prací, Soupis prací. Za soupis prací může být považován</t>
    </r>
  </si>
  <si>
    <t>i objekt stavby v případě, že neobsahuje podřízenou zakázku.</t>
  </si>
  <si>
    <r>
      <rPr>
        <b/>
        <sz val="8"/>
        <rFont val="Arial CE"/>
        <charset val="238"/>
      </rPr>
      <t>Krycí list soupisu</t>
    </r>
    <r>
      <rPr>
        <sz val="8"/>
        <rFont val="Arial CE"/>
        <charset val="238"/>
      </rPr>
      <t xml:space="preserve"> obsahuje rekapitulaci informací o předmětu veřejné zakázky ze sestavy Rekapitulace stavby, informaci o zařazení objektu do KSO, </t>
    </r>
  </si>
  <si>
    <t>CC-CZ, CZ-CPV, CZ-CPA a rekapitulaci celkové nabídkové ceny uchazeče za aktuální soupis prací.</t>
  </si>
  <si>
    <r>
      <rPr>
        <b/>
        <sz val="8"/>
        <rFont val="Arial CE"/>
        <charset val="238"/>
      </rPr>
      <t>Rekapitulace členění soupisu prací</t>
    </r>
    <r>
      <rPr>
        <sz val="8"/>
        <rFont val="Arial CE"/>
        <charset val="238"/>
      </rPr>
      <t xml:space="preserve"> obsahuje rekapitulaci soupisu prací ve všech úrovních členění soupisu tak, jak byla tato členění použita (např. </t>
    </r>
  </si>
  <si>
    <t>stavební díly, funkční díly, případně jiné členění) s rekapitulací nabídkové ceny.</t>
  </si>
  <si>
    <r>
      <rPr>
        <b/>
        <sz val="8"/>
        <rFont val="Arial CE"/>
        <charset val="238"/>
      </rPr>
      <t xml:space="preserve">Soupis prací </t>
    </r>
    <r>
      <rPr>
        <sz val="8"/>
        <rFont val="Arial CE"/>
        <charset val="238"/>
      </rPr>
      <t>obsahuje položky veškerých stavebních nebo montážních prací, dodávek materiálů a služeb nezbytných pro zhotovení stavebního objektu,</t>
    </r>
  </si>
  <si>
    <t>inženýrského objektu, provozního souboru, vedlejších a ostatních nákladů.</t>
  </si>
  <si>
    <t>Pro položky soupisu prací se zobrazují následující informace:</t>
  </si>
  <si>
    <t>Pořadové číslo položky v aktuálním soupisu</t>
  </si>
  <si>
    <t>TYP</t>
  </si>
  <si>
    <t>Typ položky: K - konstrukce, M - materiál, PP - plný popis, PSC - poznámka k souboru cen,  P - poznámka k položce, VV - výkaz výměr, FIG - rozpad figur</t>
  </si>
  <si>
    <t>Kód položky</t>
  </si>
  <si>
    <t>Zkrácený popis položky</t>
  </si>
  <si>
    <t>Měrná jednotka položky</t>
  </si>
  <si>
    <t>Množství v měrné jednotce</t>
  </si>
  <si>
    <t>J.cena</t>
  </si>
  <si>
    <t xml:space="preserve">Jednotková cena položky. Zadaní může obsahovat namísto J.ceny sloupce J.materiál a J.montáž, jejichž součet definuje </t>
  </si>
  <si>
    <t>J.cenu položky.</t>
  </si>
  <si>
    <t xml:space="preserve">Cena celkem </t>
  </si>
  <si>
    <t>Celková cena položky daná jako součin množství a j.ceny</t>
  </si>
  <si>
    <t>Příslušnost položky do cenové soustavy</t>
  </si>
  <si>
    <t>Ke každé položce soupisu prací se na samostatných řádcích může zobrazovat:</t>
  </si>
  <si>
    <t>Plný popis položky</t>
  </si>
  <si>
    <t>Poznámka k souboru cen a poznámka zadavatele</t>
  </si>
  <si>
    <t>Výkaz výměr</t>
  </si>
  <si>
    <t>Pokud je k řádku výkazu výměr evidovaný údaj ve sloupci Kód, jedná se o definovaný odkaz, na který se může odvolávat výkaz výměr z jiné položky.</t>
  </si>
  <si>
    <t xml:space="preserve">Metodika pro zpracování </t>
  </si>
  <si>
    <t>Jednotlivé sestavy jsou v souboru provázány. Editovatelné pole jsou zvýrazněny žlutým podbarvením, ostatní pole neslouží k editaci a nesmí být jakkoliv</t>
  </si>
  <si>
    <t>modifikovány.</t>
  </si>
  <si>
    <t xml:space="preserve">Uchazeč je pro podání nabídky povinen vyplnit žlutě podbarvená pole: </t>
  </si>
  <si>
    <t xml:space="preserve">Pole Uchazeč v sestavě Rekapitulace stavby - zde uchazeč vyplní svůj název (název subjektu) </t>
  </si>
  <si>
    <t>Pole IČ a DIČ v sestavě Rekapitulace stavby - zde uchazeč vyplní svoje IČ a DIČ</t>
  </si>
  <si>
    <t>Datum v sestavě Rekapitulace stavby - zde uchazeč vyplní datum vytvoření nabídky</t>
  </si>
  <si>
    <t>J.cena = jednotková cena v sestavě Soupis prací o maximálním počtu desetinných míst uvedených v poli</t>
  </si>
  <si>
    <t>- pokud sestavy soupisů prací obsahují pole J.cena, měla by být všechna tato pole vyplněna nenulovými</t>
  </si>
  <si>
    <t>Poznámka - nepovinný údaj pro položku soupisu</t>
  </si>
  <si>
    <t>V případě, že sestavy soupisů prací neobsahují pole J.cena, potom ve všech soupisech prací obsahují pole:</t>
  </si>
  <si>
    <t xml:space="preserve"> - J.materiál - jednotková cena materiálu </t>
  </si>
  <si>
    <t xml:space="preserve"> - J.montáž - jednotková cena montáže</t>
  </si>
  <si>
    <t>Uchazeč v tomto případě by měl vyplnit všechna pole J.materiál a pole J.montáž nenulovými kladnými číslicemi. V případech, kdy položka</t>
  </si>
  <si>
    <t>neobsahuje žádný materiál je přípustné, aby pole J.materiál bylo vyplněno nulou. V případech, kdy položka neobsahuje žádnou montáž je přípustné,</t>
  </si>
  <si>
    <t>aby pole J.montáž bylo vyplněno nulou. Obě pole - J.materiál, J.Montáž u jedné položky by však neměly být vyplněny nulou.</t>
  </si>
  <si>
    <t>Rekapitulace stavby</t>
  </si>
  <si>
    <t>Název</t>
  </si>
  <si>
    <t>Povinný</t>
  </si>
  <si>
    <t>Max. počet</t>
  </si>
  <si>
    <t>atributu</t>
  </si>
  <si>
    <t>(A/N)</t>
  </si>
  <si>
    <t>znaků</t>
  </si>
  <si>
    <t>A</t>
  </si>
  <si>
    <t>Kód stavby</t>
  </si>
  <si>
    <t>String</t>
  </si>
  <si>
    <t>Stavba</t>
  </si>
  <si>
    <t>Název stavby</t>
  </si>
  <si>
    <t>Místo</t>
  </si>
  <si>
    <t>N</t>
  </si>
  <si>
    <t>Místo stavby</t>
  </si>
  <si>
    <t>Datum</t>
  </si>
  <si>
    <t>Datum vykonaného exportu</t>
  </si>
  <si>
    <t>Date</t>
  </si>
  <si>
    <t>KSO</t>
  </si>
  <si>
    <t>Klasifikace stavebního objektu</t>
  </si>
  <si>
    <t>CC-CZ</t>
  </si>
  <si>
    <t>Klasifikace stavbeních děl</t>
  </si>
  <si>
    <t>CZ-CPV</t>
  </si>
  <si>
    <t>Společný slovník pro veřejné zakázky</t>
  </si>
  <si>
    <t>CZ-CPA</t>
  </si>
  <si>
    <t>Klasifikace produkce podle činností</t>
  </si>
  <si>
    <t>Zadavatel</t>
  </si>
  <si>
    <t>Zadavatel zadaní</t>
  </si>
  <si>
    <t>IČ</t>
  </si>
  <si>
    <t>IČ zadavatele zadaní</t>
  </si>
  <si>
    <t>DIČ</t>
  </si>
  <si>
    <t>DIČ zadavatele zadaní</t>
  </si>
  <si>
    <t>Uchazeč</t>
  </si>
  <si>
    <t>Uchazeč veřejné zakázky</t>
  </si>
  <si>
    <t>Projektant</t>
  </si>
  <si>
    <t>Poznámka</t>
  </si>
  <si>
    <t>Poznámka k zadání</t>
  </si>
  <si>
    <t>Sazba DPH</t>
  </si>
  <si>
    <t>Rekapitulace sazeb DPH u položek soupisů</t>
  </si>
  <si>
    <t>eGSazbaDph</t>
  </si>
  <si>
    <t>Základna DPH</t>
  </si>
  <si>
    <t>Základna DPH určena součtem celkové ceny z položek soupisů</t>
  </si>
  <si>
    <t>Double</t>
  </si>
  <si>
    <t>Hodnota DPH</t>
  </si>
  <si>
    <t>Celková cena bez DPH za celou stavbu. Sčítává se ze všech listů.</t>
  </si>
  <si>
    <t>Celková cena s DPH za celou stavbu</t>
  </si>
  <si>
    <t>Rekapitulace objektů stavby a soupisů prací</t>
  </si>
  <si>
    <t>Přebírá se z Rekapitulace stavby</t>
  </si>
  <si>
    <t>Kód objektu</t>
  </si>
  <si>
    <t>Objektu, Soupis prací</t>
  </si>
  <si>
    <t>Název objektu</t>
  </si>
  <si>
    <t>Cena bez DPH za daný objekt</t>
  </si>
  <si>
    <t>Cena spolu s DPH za daný objekt</t>
  </si>
  <si>
    <t>Typ zakázky</t>
  </si>
  <si>
    <t>eGTypZakazky</t>
  </si>
  <si>
    <t>Krycí list soupisu</t>
  </si>
  <si>
    <t>Objekt</t>
  </si>
  <si>
    <t>Kód a název objektu</t>
  </si>
  <si>
    <t>20 + 120</t>
  </si>
  <si>
    <t>Kód a název soupisu</t>
  </si>
  <si>
    <t>Poznámka k soupisu prací</t>
  </si>
  <si>
    <t>Rekapitulace sazeb DPH na položkách aktuálního soupisu</t>
  </si>
  <si>
    <t>Základna DPH určena součtem celkové ceny z položek aktuálního soupisu</t>
  </si>
  <si>
    <t>Cena bez DPH za daný soupis</t>
  </si>
  <si>
    <t>Cena s DPH</t>
  </si>
  <si>
    <t>Cena s DPH za daný soupis</t>
  </si>
  <si>
    <t>Rekapitulace členění soupisu prací</t>
  </si>
  <si>
    <t>Kód a název objektu, přebírá se z Krycího listu soupisu</t>
  </si>
  <si>
    <t>Kód a název objektu, přebírá se z Krycího listu soupisu</t>
  </si>
  <si>
    <t>Kód a název dílu ze soupisu</t>
  </si>
  <si>
    <t>20 + 100</t>
  </si>
  <si>
    <t>Cena celkem</t>
  </si>
  <si>
    <t>Cena celkem za díl ze soupisu</t>
  </si>
  <si>
    <t>Soupis prací</t>
  </si>
  <si>
    <t>Přebírá se z Krycího listu soupisu</t>
  </si>
  <si>
    <t>Pořadové číslo položky soupisu</t>
  </si>
  <si>
    <t>Long</t>
  </si>
  <si>
    <t>Typ položky soupisu</t>
  </si>
  <si>
    <t>eGTypPolozky</t>
  </si>
  <si>
    <t>Kód položky ze soupisu</t>
  </si>
  <si>
    <t>Popis položky ze soupisu</t>
  </si>
  <si>
    <t>Množství položky soupisu</t>
  </si>
  <si>
    <t>J.Cena</t>
  </si>
  <si>
    <t>Jednotková cena položky</t>
  </si>
  <si>
    <t>Cena celkem vyčíslena jako J.Cena * Množství</t>
  </si>
  <si>
    <t>Zařazení položky do cenové soustavy</t>
  </si>
  <si>
    <t>p</t>
  </si>
  <si>
    <t>Poznámka položky ze soupisu</t>
  </si>
  <si>
    <t>Memo</t>
  </si>
  <si>
    <t>psc</t>
  </si>
  <si>
    <t>Poznámka k souboru cen ze soupisu</t>
  </si>
  <si>
    <t>pp</t>
  </si>
  <si>
    <t>Plný popis položky ze soupisu</t>
  </si>
  <si>
    <t>vv</t>
  </si>
  <si>
    <t>Výkaz výměr (figura, výraz, výměra) ze soupisu</t>
  </si>
  <si>
    <t>Text,Text,Double</t>
  </si>
  <si>
    <t>20, 150</t>
  </si>
  <si>
    <t>fig</t>
  </si>
  <si>
    <t>Rozpad figur</t>
  </si>
  <si>
    <t>Sazba DPH pro položku</t>
  </si>
  <si>
    <t>eGSazbaDPH</t>
  </si>
  <si>
    <t>Hmotnost</t>
  </si>
  <si>
    <t>Hmotnost položky ze soupisu</t>
  </si>
  <si>
    <t>Suť</t>
  </si>
  <si>
    <t>Suť položky ze soupisu</t>
  </si>
  <si>
    <t>Nh</t>
  </si>
  <si>
    <t>Normohodiny položky ze soupisu</t>
  </si>
  <si>
    <t>Datová věta</t>
  </si>
  <si>
    <t>Typ věty</t>
  </si>
  <si>
    <t>Hodnota</t>
  </si>
  <si>
    <t>Význam</t>
  </si>
  <si>
    <t>Základní sazba DPH</t>
  </si>
  <si>
    <t>Snížená sazba DPH</t>
  </si>
  <si>
    <t>Nulová sazba DPH</t>
  </si>
  <si>
    <t>Základní sazba DPH přenesená</t>
  </si>
  <si>
    <t>Snížená sazba DPH přenesená</t>
  </si>
  <si>
    <t>Stavební objekt</t>
  </si>
  <si>
    <t>Inženýrský objekt</t>
  </si>
  <si>
    <t>Ostatní náklady</t>
  </si>
  <si>
    <t>Položka typu HSV</t>
  </si>
  <si>
    <t>Položka typu PSV</t>
  </si>
  <si>
    <t>Položka typu M</t>
  </si>
  <si>
    <t>Položka typu 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</si>
</sst>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%"/>
    <numFmt numFmtId="165" formatCode="dd\.mm\.yyyy"/>
    <numFmt numFmtId="166" formatCode="#,##0.00000"/>
    <numFmt numFmtId="167" formatCode="#,##0.000"/>
  </numFmts>
  <fonts count="51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800080"/>
      <name val="Arial CE"/>
    </font>
    <font>
      <sz val="8"/>
      <color rgb="FF505050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79797"/>
      <name val="Arial CE"/>
    </font>
    <font>
      <i/>
      <u/>
      <sz val="7"/>
      <color rgb="FF979797"/>
      <name val="Calibri"/>
      <scheme val="minor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i/>
      <sz val="7"/>
      <color rgb="FF969696"/>
      <name val="Arial CE"/>
    </font>
    <font>
      <sz val="8"/>
      <name val="Trebuchet MS"/>
      <charset val="238"/>
    </font>
    <font>
      <b/>
      <sz val="16"/>
      <name val="Trebuchet MS"/>
      <charset val="238"/>
    </font>
    <font>
      <b/>
      <sz val="11"/>
      <name val="Trebuchet MS"/>
      <charset val="238"/>
    </font>
    <font>
      <sz val="8"/>
      <name val="Arial CE"/>
      <charset val="238"/>
    </font>
    <font>
      <sz val="9"/>
      <name val="Trebuchet MS"/>
      <charset val="238"/>
    </font>
    <font>
      <sz val="10"/>
      <name val="Trebuchet MS"/>
      <charset val="238"/>
    </font>
    <font>
      <sz val="11"/>
      <name val="Trebuchet MS"/>
      <charset val="238"/>
    </font>
    <font>
      <b/>
      <sz val="9"/>
      <name val="Trebuchet MS"/>
      <charset val="238"/>
    </font>
    <font>
      <b/>
      <sz val="8"/>
      <name val="Arial CE"/>
      <charset val="238"/>
    </font>
    <font>
      <sz val="9"/>
      <name val="Trebuchet MS"/>
      <charset val="238"/>
    </font>
    <font>
      <sz val="8"/>
      <name val="Arial CE"/>
      <charset val="238"/>
    </font>
    <font>
      <u/>
      <sz val="11"/>
      <color theme="10"/>
      <name val="Calibri"/>
      <scheme val="minor"/>
    </font>
    <font>
      <i/>
      <sz val="8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32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9" fillId="0" borderId="0" applyNumberFormat="0" applyFill="0" applyBorder="0" applyAlignment="0" applyProtection="0"/>
  </cellStyleXfs>
  <cellXfs count="374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 applyProtection="1"/>
    <xf numFmtId="0" fontId="11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2" xfId="0" applyBorder="1" applyProtection="1"/>
    <xf numFmtId="0" fontId="0" fillId="0" borderId="3" xfId="0" applyBorder="1" applyProtection="1"/>
    <xf numFmtId="0" fontId="0" fillId="0" borderId="4" xfId="0" applyBorder="1"/>
    <xf numFmtId="0" fontId="0" fillId="0" borderId="4" xfId="0" applyBorder="1" applyProtection="1"/>
    <xf numFmtId="0" fontId="0" fillId="0" borderId="0" xfId="0" applyProtection="1"/>
    <xf numFmtId="0" fontId="12" fillId="0" borderId="0" xfId="0" applyFont="1" applyAlignment="1" applyProtection="1">
      <alignment horizontal="left"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left" vertical="top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 wrapText="1"/>
    </xf>
    <xf numFmtId="0" fontId="0" fillId="0" borderId="5" xfId="0" applyBorder="1" applyProtection="1"/>
    <xf numFmtId="0" fontId="0" fillId="0" borderId="0" xfId="0" applyFont="1" applyAlignment="1">
      <alignment vertical="center"/>
    </xf>
    <xf numFmtId="0" fontId="0" fillId="0" borderId="4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6" fillId="0" borderId="6" xfId="0" applyFont="1" applyBorder="1" applyAlignment="1" applyProtection="1">
      <alignment horizontal="left" vertical="center"/>
    </xf>
    <xf numFmtId="0" fontId="0" fillId="0" borderId="6" xfId="0" applyFont="1" applyBorder="1" applyAlignment="1" applyProtection="1">
      <alignment vertical="center"/>
    </xf>
    <xf numFmtId="0" fontId="0" fillId="0" borderId="4" xfId="0" applyFont="1" applyBorder="1" applyAlignment="1">
      <alignment vertical="center"/>
    </xf>
    <xf numFmtId="0" fontId="1" fillId="0" borderId="4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1" fillId="0" borderId="4" xfId="0" applyFont="1" applyBorder="1" applyAlignment="1">
      <alignment vertical="center"/>
    </xf>
    <xf numFmtId="0" fontId="0" fillId="3" borderId="0" xfId="0" applyFont="1" applyFill="1" applyAlignment="1" applyProtection="1">
      <alignment vertical="center"/>
    </xf>
    <xf numFmtId="0" fontId="4" fillId="3" borderId="7" xfId="0" applyFont="1" applyFill="1" applyBorder="1" applyAlignment="1" applyProtection="1">
      <alignment horizontal="left" vertical="center"/>
    </xf>
    <xf numFmtId="0" fontId="0" fillId="3" borderId="8" xfId="0" applyFont="1" applyFill="1" applyBorder="1" applyAlignment="1" applyProtection="1">
      <alignment vertical="center"/>
    </xf>
    <xf numFmtId="0" fontId="4" fillId="3" borderId="8" xfId="0" applyFont="1" applyFill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vertical="center"/>
    </xf>
    <xf numFmtId="0" fontId="0" fillId="0" borderId="1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0" fillId="0" borderId="3" xfId="0" applyFont="1" applyBorder="1" applyAlignment="1" applyProtection="1">
      <alignment vertical="center"/>
    </xf>
    <xf numFmtId="0" fontId="2" fillId="0" borderId="4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4" xfId="0" applyFont="1" applyBorder="1" applyAlignment="1">
      <alignment vertical="center"/>
    </xf>
    <xf numFmtId="0" fontId="3" fillId="0" borderId="4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4" xfId="0" applyFont="1" applyBorder="1" applyAlignment="1">
      <alignment vertical="center"/>
    </xf>
    <xf numFmtId="0" fontId="16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0" fillId="0" borderId="0" xfId="0" applyFont="1" applyBorder="1" applyAlignment="1" applyProtection="1">
      <alignment vertical="center"/>
    </xf>
    <xf numFmtId="0" fontId="0" fillId="0" borderId="16" xfId="0" applyFont="1" applyBorder="1" applyAlignment="1" applyProtection="1">
      <alignment vertical="center"/>
    </xf>
    <xf numFmtId="0" fontId="0" fillId="4" borderId="8" xfId="0" applyFont="1" applyFill="1" applyBorder="1" applyAlignment="1" applyProtection="1">
      <alignment vertical="center"/>
    </xf>
    <xf numFmtId="0" fontId="20" fillId="4" borderId="9" xfId="0" applyFont="1" applyFill="1" applyBorder="1" applyAlignment="1" applyProtection="1">
      <alignment horizontal="center" vertical="center"/>
    </xf>
    <xf numFmtId="0" fontId="21" fillId="0" borderId="17" xfId="0" applyFont="1" applyBorder="1" applyAlignment="1" applyProtection="1">
      <alignment horizontal="center" vertical="center" wrapText="1"/>
    </xf>
    <xf numFmtId="0" fontId="21" fillId="0" borderId="18" xfId="0" applyFont="1" applyBorder="1" applyAlignment="1" applyProtection="1">
      <alignment horizontal="center" vertical="center" wrapText="1"/>
    </xf>
    <xf numFmtId="0" fontId="21" fillId="0" borderId="19" xfId="0" applyFont="1" applyBorder="1" applyAlignment="1" applyProtection="1">
      <alignment horizontal="center" vertical="center" wrapText="1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0" fillId="0" borderId="14" xfId="0" applyFont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0" fontId="22" fillId="0" borderId="0" xfId="0" applyFont="1" applyAlignment="1" applyProtection="1">
      <alignment horizontal="left" vertical="center"/>
    </xf>
    <xf numFmtId="0" fontId="22" fillId="0" borderId="0" xfId="0" applyFont="1" applyAlignment="1" applyProtection="1">
      <alignment vertical="center"/>
    </xf>
    <xf numFmtId="4" fontId="22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4" xfId="0" applyFont="1" applyBorder="1" applyAlignment="1">
      <alignment vertical="center"/>
    </xf>
    <xf numFmtId="4" fontId="18" fillId="0" borderId="15" xfId="0" applyNumberFormat="1" applyFont="1" applyBorder="1" applyAlignment="1" applyProtection="1">
      <alignment vertical="center"/>
    </xf>
    <xf numFmtId="4" fontId="18" fillId="0" borderId="0" xfId="0" applyNumberFormat="1" applyFont="1" applyBorder="1" applyAlignment="1" applyProtection="1">
      <alignment vertical="center"/>
    </xf>
    <xf numFmtId="166" fontId="18" fillId="0" borderId="0" xfId="0" applyNumberFormat="1" applyFont="1" applyBorder="1" applyAlignment="1" applyProtection="1">
      <alignment vertical="center"/>
    </xf>
    <xf numFmtId="4" fontId="18" fillId="0" borderId="16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4" fillId="0" borderId="0" xfId="1" applyFont="1" applyAlignment="1">
      <alignment horizontal="center" vertical="center"/>
    </xf>
    <xf numFmtId="0" fontId="5" fillId="0" borderId="4" xfId="0" applyFont="1" applyBorder="1" applyAlignment="1" applyProtection="1">
      <alignment vertical="center"/>
    </xf>
    <xf numFmtId="0" fontId="25" fillId="0" borderId="0" xfId="0" applyFont="1" applyAlignment="1" applyProtection="1">
      <alignment vertical="center"/>
    </xf>
    <xf numFmtId="0" fontId="26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4" xfId="0" applyFont="1" applyBorder="1" applyAlignment="1">
      <alignment vertical="center"/>
    </xf>
    <xf numFmtId="4" fontId="27" fillId="0" borderId="15" xfId="0" applyNumberFormat="1" applyFont="1" applyBorder="1" applyAlignment="1" applyProtection="1">
      <alignment vertical="center"/>
    </xf>
    <xf numFmtId="4" fontId="27" fillId="0" borderId="0" xfId="0" applyNumberFormat="1" applyFont="1" applyBorder="1" applyAlignment="1" applyProtection="1">
      <alignment vertical="center"/>
    </xf>
    <xf numFmtId="166" fontId="27" fillId="0" borderId="0" xfId="0" applyNumberFormat="1" applyFont="1" applyBorder="1" applyAlignment="1" applyProtection="1">
      <alignment vertical="center"/>
    </xf>
    <xf numFmtId="4" fontId="27" fillId="0" borderId="16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4" fontId="27" fillId="0" borderId="20" xfId="0" applyNumberFormat="1" applyFont="1" applyBorder="1" applyAlignment="1" applyProtection="1">
      <alignment vertical="center"/>
    </xf>
    <xf numFmtId="4" fontId="27" fillId="0" borderId="21" xfId="0" applyNumberFormat="1" applyFont="1" applyBorder="1" applyAlignment="1" applyProtection="1">
      <alignment vertical="center"/>
    </xf>
    <xf numFmtId="166" fontId="27" fillId="0" borderId="21" xfId="0" applyNumberFormat="1" applyFont="1" applyBorder="1" applyAlignment="1" applyProtection="1">
      <alignment vertical="center"/>
    </xf>
    <xf numFmtId="4" fontId="27" fillId="0" borderId="22" xfId="0" applyNumberFormat="1" applyFont="1" applyBorder="1" applyAlignment="1" applyProtection="1">
      <alignment vertical="center"/>
    </xf>
    <xf numFmtId="0" fontId="0" fillId="0" borderId="2" xfId="0" applyBorder="1"/>
    <xf numFmtId="0" fontId="0" fillId="0" borderId="3" xfId="0" applyBorder="1"/>
    <xf numFmtId="0" fontId="12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0" fillId="0" borderId="4" xfId="0" applyBorder="1" applyAlignment="1">
      <alignment vertical="center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13" xfId="0" applyFont="1" applyBorder="1" applyAlignment="1">
      <alignment vertical="center"/>
    </xf>
    <xf numFmtId="0" fontId="16" fillId="0" borderId="0" xfId="0" applyFont="1" applyAlignment="1">
      <alignment horizontal="left" vertical="center"/>
    </xf>
    <xf numFmtId="4" fontId="22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19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0" fillId="4" borderId="8" xfId="0" applyFont="1" applyFill="1" applyBorder="1" applyAlignment="1">
      <alignment vertical="center"/>
    </xf>
    <xf numFmtId="0" fontId="4" fillId="4" borderId="8" xfId="0" applyFont="1" applyFill="1" applyBorder="1" applyAlignment="1">
      <alignment horizontal="right" vertical="center"/>
    </xf>
    <xf numFmtId="0" fontId="4" fillId="4" borderId="8" xfId="0" applyFont="1" applyFill="1" applyBorder="1" applyAlignment="1">
      <alignment horizontal="center" vertical="center"/>
    </xf>
    <xf numFmtId="4" fontId="4" fillId="4" borderId="8" xfId="0" applyNumberFormat="1" applyFont="1" applyFill="1" applyBorder="1" applyAlignment="1">
      <alignment vertical="center"/>
    </xf>
    <xf numFmtId="0" fontId="0" fillId="4" borderId="9" xfId="0" applyFont="1" applyFill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20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0" fillId="4" borderId="0" xfId="0" applyFont="1" applyFill="1" applyAlignment="1" applyProtection="1">
      <alignment horizontal="right" vertical="center"/>
    </xf>
    <xf numFmtId="0" fontId="29" fillId="0" borderId="0" xfId="0" applyFont="1" applyAlignment="1" applyProtection="1">
      <alignment horizontal="left" vertical="center"/>
    </xf>
    <xf numFmtId="0" fontId="6" fillId="0" borderId="4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1" xfId="0" applyFont="1" applyBorder="1" applyAlignment="1" applyProtection="1">
      <alignment horizontal="left" vertical="center"/>
    </xf>
    <xf numFmtId="0" fontId="6" fillId="0" borderId="21" xfId="0" applyFont="1" applyBorder="1" applyAlignment="1" applyProtection="1">
      <alignment vertical="center"/>
    </xf>
    <xf numFmtId="4" fontId="6" fillId="0" borderId="21" xfId="0" applyNumberFormat="1" applyFont="1" applyBorder="1" applyAlignment="1" applyProtection="1">
      <alignment vertical="center"/>
    </xf>
    <xf numFmtId="0" fontId="6" fillId="0" borderId="4" xfId="0" applyFont="1" applyBorder="1" applyAlignment="1">
      <alignment vertical="center"/>
    </xf>
    <xf numFmtId="0" fontId="7" fillId="0" borderId="4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1" xfId="0" applyFont="1" applyBorder="1" applyAlignment="1" applyProtection="1">
      <alignment horizontal="left" vertical="center"/>
    </xf>
    <xf numFmtId="0" fontId="7" fillId="0" borderId="21" xfId="0" applyFont="1" applyBorder="1" applyAlignment="1" applyProtection="1">
      <alignment vertical="center"/>
    </xf>
    <xf numFmtId="4" fontId="7" fillId="0" borderId="21" xfId="0" applyNumberFormat="1" applyFont="1" applyBorder="1" applyAlignment="1" applyProtection="1">
      <alignment vertical="center"/>
    </xf>
    <xf numFmtId="0" fontId="7" fillId="0" borderId="4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4" xfId="0" applyFont="1" applyBorder="1" applyAlignment="1" applyProtection="1">
      <alignment horizontal="center" vertical="center" wrapText="1"/>
    </xf>
    <xf numFmtId="0" fontId="20" fillId="4" borderId="17" xfId="0" applyFont="1" applyFill="1" applyBorder="1" applyAlignment="1" applyProtection="1">
      <alignment horizontal="center" vertical="center" wrapText="1"/>
    </xf>
    <xf numFmtId="0" fontId="20" fillId="4" borderId="18" xfId="0" applyFont="1" applyFill="1" applyBorder="1" applyAlignment="1" applyProtection="1">
      <alignment horizontal="center" vertical="center" wrapText="1"/>
    </xf>
    <xf numFmtId="0" fontId="20" fillId="4" borderId="19" xfId="0" applyFont="1" applyFill="1" applyBorder="1" applyAlignment="1" applyProtection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" fontId="22" fillId="0" borderId="0" xfId="0" applyNumberFormat="1" applyFont="1" applyAlignment="1" applyProtection="1"/>
    <xf numFmtId="0" fontId="0" fillId="0" borderId="13" xfId="0" applyBorder="1" applyAlignment="1" applyProtection="1">
      <alignment vertical="center"/>
    </xf>
    <xf numFmtId="166" fontId="30" fillId="0" borderId="13" xfId="0" applyNumberFormat="1" applyFont="1" applyBorder="1" applyAlignment="1" applyProtection="1"/>
    <xf numFmtId="166" fontId="30" fillId="0" borderId="14" xfId="0" applyNumberFormat="1" applyFont="1" applyBorder="1" applyAlignment="1" applyProtection="1"/>
    <xf numFmtId="4" fontId="31" fillId="0" borderId="0" xfId="0" applyNumberFormat="1" applyFont="1" applyAlignment="1">
      <alignment vertical="center"/>
    </xf>
    <xf numFmtId="0" fontId="8" fillId="0" borderId="4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4" xfId="0" applyFont="1" applyBorder="1" applyAlignment="1"/>
    <xf numFmtId="0" fontId="8" fillId="0" borderId="15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6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0" fillId="0" borderId="23" xfId="0" applyFont="1" applyBorder="1" applyAlignment="1" applyProtection="1">
      <alignment horizontal="center" vertical="center"/>
    </xf>
    <xf numFmtId="49" fontId="20" fillId="0" borderId="23" xfId="0" applyNumberFormat="1" applyFont="1" applyBorder="1" applyAlignment="1" applyProtection="1">
      <alignment horizontal="left" vertical="center" wrapText="1"/>
    </xf>
    <xf numFmtId="0" fontId="20" fillId="0" borderId="23" xfId="0" applyFont="1" applyBorder="1" applyAlignment="1" applyProtection="1">
      <alignment horizontal="left" vertical="center" wrapText="1"/>
    </xf>
    <xf numFmtId="0" fontId="20" fillId="0" borderId="23" xfId="0" applyFont="1" applyBorder="1" applyAlignment="1" applyProtection="1">
      <alignment horizontal="center" vertical="center" wrapText="1"/>
    </xf>
    <xf numFmtId="167" fontId="20" fillId="0" borderId="23" xfId="0" applyNumberFormat="1" applyFont="1" applyBorder="1" applyAlignment="1" applyProtection="1">
      <alignment vertical="center"/>
    </xf>
    <xf numFmtId="4" fontId="20" fillId="2" borderId="23" xfId="0" applyNumberFormat="1" applyFont="1" applyFill="1" applyBorder="1" applyAlignment="1" applyProtection="1">
      <alignment vertical="center"/>
      <protection locked="0"/>
    </xf>
    <xf numFmtId="4" fontId="20" fillId="0" borderId="23" xfId="0" applyNumberFormat="1" applyFont="1" applyBorder="1" applyAlignment="1" applyProtection="1">
      <alignment vertical="center"/>
    </xf>
    <xf numFmtId="0" fontId="21" fillId="2" borderId="15" xfId="0" applyFont="1" applyFill="1" applyBorder="1" applyAlignment="1" applyProtection="1">
      <alignment horizontal="left" vertical="center"/>
      <protection locked="0"/>
    </xf>
    <xf numFmtId="0" fontId="21" fillId="0" borderId="0" xfId="0" applyFont="1" applyBorder="1" applyAlignment="1" applyProtection="1">
      <alignment horizontal="center" vertical="center"/>
    </xf>
    <xf numFmtId="166" fontId="21" fillId="0" borderId="0" xfId="0" applyNumberFormat="1" applyFont="1" applyBorder="1" applyAlignment="1" applyProtection="1">
      <alignment vertical="center"/>
    </xf>
    <xf numFmtId="166" fontId="21" fillId="0" borderId="16" xfId="0" applyNumberFormat="1" applyFont="1" applyBorder="1" applyAlignment="1" applyProtection="1">
      <alignment vertical="center"/>
    </xf>
    <xf numFmtId="0" fontId="20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2" fillId="0" borderId="0" xfId="0" applyFont="1" applyAlignment="1" applyProtection="1">
      <alignment horizontal="left" vertical="center"/>
    </xf>
    <xf numFmtId="0" fontId="33" fillId="0" borderId="0" xfId="1" applyFont="1" applyAlignment="1" applyProtection="1">
      <alignment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5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9" fillId="0" borderId="4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34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0" fontId="9" fillId="0" borderId="0" xfId="0" applyFont="1" applyAlignment="1" applyProtection="1">
      <alignment vertical="center"/>
      <protection locked="0"/>
    </xf>
    <xf numFmtId="0" fontId="9" fillId="0" borderId="4" xfId="0" applyFont="1" applyBorder="1" applyAlignment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6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4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4" xfId="0" applyFont="1" applyBorder="1" applyAlignment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6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35" fillId="0" borderId="23" xfId="0" applyFont="1" applyBorder="1" applyAlignment="1" applyProtection="1">
      <alignment horizontal="center" vertical="center"/>
    </xf>
    <xf numFmtId="49" fontId="35" fillId="0" borderId="23" xfId="0" applyNumberFormat="1" applyFont="1" applyBorder="1" applyAlignment="1" applyProtection="1">
      <alignment horizontal="left" vertical="center" wrapText="1"/>
    </xf>
    <xf numFmtId="0" fontId="35" fillId="0" borderId="23" xfId="0" applyFont="1" applyBorder="1" applyAlignment="1" applyProtection="1">
      <alignment horizontal="left" vertical="center" wrapText="1"/>
    </xf>
    <xf numFmtId="0" fontId="35" fillId="0" borderId="23" xfId="0" applyFont="1" applyBorder="1" applyAlignment="1" applyProtection="1">
      <alignment horizontal="center" vertical="center" wrapText="1"/>
    </xf>
    <xf numFmtId="167" fontId="35" fillId="0" borderId="23" xfId="0" applyNumberFormat="1" applyFont="1" applyBorder="1" applyAlignment="1" applyProtection="1">
      <alignment vertical="center"/>
    </xf>
    <xf numFmtId="4" fontId="35" fillId="2" borderId="23" xfId="0" applyNumberFormat="1" applyFont="1" applyFill="1" applyBorder="1" applyAlignment="1" applyProtection="1">
      <alignment vertical="center"/>
      <protection locked="0"/>
    </xf>
    <xf numFmtId="4" fontId="35" fillId="0" borderId="23" xfId="0" applyNumberFormat="1" applyFont="1" applyBorder="1" applyAlignment="1" applyProtection="1">
      <alignment vertical="center"/>
    </xf>
    <xf numFmtId="0" fontId="36" fillId="0" borderId="4" xfId="0" applyFont="1" applyBorder="1" applyAlignment="1">
      <alignment vertical="center"/>
    </xf>
    <xf numFmtId="0" fontId="35" fillId="2" borderId="15" xfId="0" applyFont="1" applyFill="1" applyBorder="1" applyAlignment="1" applyProtection="1">
      <alignment horizontal="left" vertical="center"/>
      <protection locked="0"/>
    </xf>
    <xf numFmtId="0" fontId="35" fillId="0" borderId="0" xfId="0" applyFont="1" applyBorder="1" applyAlignment="1" applyProtection="1">
      <alignment horizontal="center" vertical="center"/>
    </xf>
    <xf numFmtId="0" fontId="0" fillId="0" borderId="20" xfId="0" applyFont="1" applyBorder="1" applyAlignment="1" applyProtection="1">
      <alignment vertical="center"/>
    </xf>
    <xf numFmtId="0" fontId="0" fillId="0" borderId="21" xfId="0" applyBorder="1" applyAlignment="1" applyProtection="1">
      <alignment vertical="center"/>
    </xf>
    <xf numFmtId="0" fontId="0" fillId="0" borderId="21" xfId="0" applyFont="1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0" fontId="37" fillId="0" borderId="0" xfId="0" applyFont="1" applyAlignment="1" applyProtection="1">
      <alignment vertical="center" wrapText="1"/>
    </xf>
    <xf numFmtId="0" fontId="0" fillId="0" borderId="0" xfId="0" applyAlignment="1">
      <alignment vertical="top"/>
    </xf>
    <xf numFmtId="0" fontId="38" fillId="0" borderId="24" xfId="0" applyFont="1" applyBorder="1" applyAlignment="1">
      <alignment vertical="center" wrapText="1"/>
    </xf>
    <xf numFmtId="0" fontId="38" fillId="0" borderId="25" xfId="0" applyFont="1" applyBorder="1" applyAlignment="1">
      <alignment vertical="center" wrapText="1"/>
    </xf>
    <xf numFmtId="0" fontId="38" fillId="0" borderId="26" xfId="0" applyFont="1" applyBorder="1" applyAlignment="1">
      <alignment vertical="center" wrapText="1"/>
    </xf>
    <xf numFmtId="0" fontId="38" fillId="0" borderId="27" xfId="0" applyFont="1" applyBorder="1" applyAlignment="1">
      <alignment horizontal="center" vertical="center" wrapText="1"/>
    </xf>
    <xf numFmtId="0" fontId="38" fillId="0" borderId="28" xfId="0" applyFont="1" applyBorder="1" applyAlignment="1">
      <alignment horizontal="center" vertical="center" wrapText="1"/>
    </xf>
    <xf numFmtId="0" fontId="38" fillId="0" borderId="27" xfId="0" applyFont="1" applyBorder="1" applyAlignment="1">
      <alignment vertical="center" wrapText="1"/>
    </xf>
    <xf numFmtId="0" fontId="38" fillId="0" borderId="28" xfId="0" applyFont="1" applyBorder="1" applyAlignment="1">
      <alignment vertical="center" wrapText="1"/>
    </xf>
    <xf numFmtId="0" fontId="40" fillId="0" borderId="1" xfId="0" applyFont="1" applyBorder="1" applyAlignment="1">
      <alignment horizontal="left" vertical="center" wrapText="1"/>
    </xf>
    <xf numFmtId="0" fontId="41" fillId="0" borderId="1" xfId="0" applyFont="1" applyBorder="1" applyAlignment="1">
      <alignment horizontal="left" vertical="center" wrapText="1"/>
    </xf>
    <xf numFmtId="0" fontId="42" fillId="0" borderId="27" xfId="0" applyFont="1" applyBorder="1" applyAlignment="1">
      <alignment vertical="center" wrapText="1"/>
    </xf>
    <xf numFmtId="0" fontId="41" fillId="0" borderId="1" xfId="0" applyFont="1" applyBorder="1" applyAlignment="1">
      <alignment vertical="center" wrapText="1"/>
    </xf>
    <xf numFmtId="0" fontId="41" fillId="0" borderId="1" xfId="0" applyFont="1" applyBorder="1" applyAlignment="1">
      <alignment horizontal="left" vertical="center"/>
    </xf>
    <xf numFmtId="0" fontId="41" fillId="0" borderId="1" xfId="0" applyFont="1" applyBorder="1" applyAlignment="1">
      <alignment vertical="center"/>
    </xf>
    <xf numFmtId="49" fontId="41" fillId="0" borderId="1" xfId="0" applyNumberFormat="1" applyFont="1" applyBorder="1" applyAlignment="1">
      <alignment vertical="center" wrapText="1"/>
    </xf>
    <xf numFmtId="0" fontId="38" fillId="0" borderId="30" xfId="0" applyFont="1" applyBorder="1" applyAlignment="1">
      <alignment vertical="center" wrapText="1"/>
    </xf>
    <xf numFmtId="0" fontId="43" fillId="0" borderId="29" xfId="0" applyFont="1" applyBorder="1" applyAlignment="1">
      <alignment vertical="center" wrapText="1"/>
    </xf>
    <xf numFmtId="0" fontId="38" fillId="0" borderId="31" xfId="0" applyFont="1" applyBorder="1" applyAlignment="1">
      <alignment vertical="center" wrapText="1"/>
    </xf>
    <xf numFmtId="0" fontId="38" fillId="0" borderId="1" xfId="0" applyFont="1" applyBorder="1" applyAlignment="1">
      <alignment vertical="top"/>
    </xf>
    <xf numFmtId="0" fontId="38" fillId="0" borderId="0" xfId="0" applyFont="1" applyAlignment="1">
      <alignment vertical="top"/>
    </xf>
    <xf numFmtId="0" fontId="38" fillId="0" borderId="24" xfId="0" applyFont="1" applyBorder="1" applyAlignment="1">
      <alignment horizontal="left" vertical="center"/>
    </xf>
    <xf numFmtId="0" fontId="38" fillId="0" borderId="25" xfId="0" applyFont="1" applyBorder="1" applyAlignment="1">
      <alignment horizontal="left" vertical="center"/>
    </xf>
    <xf numFmtId="0" fontId="38" fillId="0" borderId="26" xfId="0" applyFont="1" applyBorder="1" applyAlignment="1">
      <alignment horizontal="left" vertical="center"/>
    </xf>
    <xf numFmtId="0" fontId="38" fillId="0" borderId="27" xfId="0" applyFont="1" applyBorder="1" applyAlignment="1">
      <alignment horizontal="left" vertical="center"/>
    </xf>
    <xf numFmtId="0" fontId="38" fillId="0" borderId="28" xfId="0" applyFont="1" applyBorder="1" applyAlignment="1">
      <alignment horizontal="left" vertical="center"/>
    </xf>
    <xf numFmtId="0" fontId="40" fillId="0" borderId="1" xfId="0" applyFont="1" applyBorder="1" applyAlignment="1">
      <alignment horizontal="left" vertical="center"/>
    </xf>
    <xf numFmtId="0" fontId="44" fillId="0" borderId="0" xfId="0" applyFont="1" applyAlignment="1">
      <alignment horizontal="left" vertical="center"/>
    </xf>
    <xf numFmtId="0" fontId="40" fillId="0" borderId="29" xfId="0" applyFont="1" applyBorder="1" applyAlignment="1">
      <alignment horizontal="left" vertical="center"/>
    </xf>
    <xf numFmtId="0" fontId="40" fillId="0" borderId="29" xfId="0" applyFont="1" applyBorder="1" applyAlignment="1">
      <alignment horizontal="center" vertical="center"/>
    </xf>
    <xf numFmtId="0" fontId="44" fillId="0" borderId="29" xfId="0" applyFont="1" applyBorder="1" applyAlignment="1">
      <alignment horizontal="left" vertical="center"/>
    </xf>
    <xf numFmtId="0" fontId="45" fillId="0" borderId="1" xfId="0" applyFont="1" applyBorder="1" applyAlignment="1">
      <alignment horizontal="left" vertical="center"/>
    </xf>
    <xf numFmtId="0" fontId="42" fillId="0" borderId="0" xfId="0" applyFont="1" applyAlignment="1">
      <alignment horizontal="left" vertical="center"/>
    </xf>
    <xf numFmtId="0" fontId="46" fillId="0" borderId="1" xfId="0" applyFont="1" applyBorder="1" applyAlignment="1">
      <alignment horizontal="left" vertical="center"/>
    </xf>
    <xf numFmtId="0" fontId="41" fillId="0" borderId="1" xfId="0" applyFont="1" applyBorder="1" applyAlignment="1">
      <alignment horizontal="center" vertical="center"/>
    </xf>
    <xf numFmtId="0" fontId="41" fillId="0" borderId="0" xfId="0" applyFont="1" applyAlignment="1">
      <alignment horizontal="left" vertical="center"/>
    </xf>
    <xf numFmtId="0" fontId="42" fillId="0" borderId="27" xfId="0" applyFont="1" applyBorder="1" applyAlignment="1">
      <alignment horizontal="left" vertical="center"/>
    </xf>
    <xf numFmtId="0" fontId="41" fillId="0" borderId="1" xfId="0" applyFont="1" applyFill="1" applyBorder="1" applyAlignment="1">
      <alignment horizontal="left" vertical="center"/>
    </xf>
    <xf numFmtId="0" fontId="41" fillId="0" borderId="1" xfId="0" applyFont="1" applyFill="1" applyBorder="1" applyAlignment="1">
      <alignment horizontal="center" vertical="center"/>
    </xf>
    <xf numFmtId="0" fontId="38" fillId="0" borderId="30" xfId="0" applyFont="1" applyBorder="1" applyAlignment="1">
      <alignment horizontal="left" vertical="center"/>
    </xf>
    <xf numFmtId="0" fontId="43" fillId="0" borderId="29" xfId="0" applyFont="1" applyBorder="1" applyAlignment="1">
      <alignment horizontal="left" vertical="center"/>
    </xf>
    <xf numFmtId="0" fontId="38" fillId="0" borderId="31" xfId="0" applyFont="1" applyBorder="1" applyAlignment="1">
      <alignment horizontal="left" vertical="center"/>
    </xf>
    <xf numFmtId="0" fontId="38" fillId="0" borderId="1" xfId="0" applyFont="1" applyBorder="1" applyAlignment="1">
      <alignment horizontal="left" vertical="center"/>
    </xf>
    <xf numFmtId="0" fontId="43" fillId="0" borderId="1" xfId="0" applyFont="1" applyBorder="1" applyAlignment="1">
      <alignment horizontal="left" vertical="center"/>
    </xf>
    <xf numFmtId="0" fontId="44" fillId="0" borderId="1" xfId="0" applyFont="1" applyBorder="1" applyAlignment="1">
      <alignment horizontal="left" vertical="center"/>
    </xf>
    <xf numFmtId="0" fontId="42" fillId="0" borderId="29" xfId="0" applyFont="1" applyBorder="1" applyAlignment="1">
      <alignment horizontal="left" vertical="center"/>
    </xf>
    <xf numFmtId="0" fontId="38" fillId="0" borderId="1" xfId="0" applyFont="1" applyBorder="1" applyAlignment="1">
      <alignment horizontal="left" vertical="center" wrapText="1"/>
    </xf>
    <xf numFmtId="0" fontId="42" fillId="0" borderId="1" xfId="0" applyFont="1" applyBorder="1" applyAlignment="1">
      <alignment horizontal="left" vertical="center" wrapText="1"/>
    </xf>
    <xf numFmtId="0" fontId="42" fillId="0" borderId="1" xfId="0" applyFont="1" applyBorder="1" applyAlignment="1">
      <alignment horizontal="center" vertical="center" wrapText="1"/>
    </xf>
    <xf numFmtId="0" fontId="38" fillId="0" borderId="24" xfId="0" applyFont="1" applyBorder="1" applyAlignment="1">
      <alignment horizontal="left" vertical="center" wrapText="1"/>
    </xf>
    <xf numFmtId="0" fontId="38" fillId="0" borderId="25" xfId="0" applyFont="1" applyBorder="1" applyAlignment="1">
      <alignment horizontal="left" vertical="center" wrapText="1"/>
    </xf>
    <xf numFmtId="0" fontId="38" fillId="0" borderId="26" xfId="0" applyFont="1" applyBorder="1" applyAlignment="1">
      <alignment horizontal="left" vertical="center" wrapText="1"/>
    </xf>
    <xf numFmtId="0" fontId="38" fillId="0" borderId="27" xfId="0" applyFont="1" applyBorder="1" applyAlignment="1">
      <alignment horizontal="left" vertical="center" wrapText="1"/>
    </xf>
    <xf numFmtId="0" fontId="38" fillId="0" borderId="28" xfId="0" applyFont="1" applyBorder="1" applyAlignment="1">
      <alignment horizontal="left" vertical="center" wrapText="1"/>
    </xf>
    <xf numFmtId="0" fontId="44" fillId="0" borderId="27" xfId="0" applyFont="1" applyBorder="1" applyAlignment="1">
      <alignment horizontal="left" vertical="center" wrapText="1"/>
    </xf>
    <xf numFmtId="0" fontId="44" fillId="0" borderId="28" xfId="0" applyFont="1" applyBorder="1" applyAlignment="1">
      <alignment horizontal="left" vertical="center" wrapText="1"/>
    </xf>
    <xf numFmtId="0" fontId="42" fillId="0" borderId="27" xfId="0" applyFont="1" applyBorder="1" applyAlignment="1">
      <alignment horizontal="left" vertical="center" wrapText="1"/>
    </xf>
    <xf numFmtId="0" fontId="42" fillId="0" borderId="1" xfId="0" applyFont="1" applyBorder="1" applyAlignment="1">
      <alignment horizontal="left" vertical="center"/>
    </xf>
    <xf numFmtId="0" fontId="42" fillId="0" borderId="28" xfId="0" applyFont="1" applyBorder="1" applyAlignment="1">
      <alignment horizontal="left" vertical="center" wrapText="1"/>
    </xf>
    <xf numFmtId="0" fontId="42" fillId="0" borderId="28" xfId="0" applyFont="1" applyBorder="1" applyAlignment="1">
      <alignment horizontal="left" vertical="center"/>
    </xf>
    <xf numFmtId="0" fontId="42" fillId="0" borderId="30" xfId="0" applyFont="1" applyBorder="1" applyAlignment="1">
      <alignment horizontal="left" vertical="center" wrapText="1"/>
    </xf>
    <xf numFmtId="0" fontId="42" fillId="0" borderId="29" xfId="0" applyFont="1" applyBorder="1" applyAlignment="1">
      <alignment horizontal="left" vertical="center" wrapText="1"/>
    </xf>
    <xf numFmtId="0" fontId="42" fillId="0" borderId="31" xfId="0" applyFont="1" applyBorder="1" applyAlignment="1">
      <alignment horizontal="left" vertical="center" wrapText="1"/>
    </xf>
    <xf numFmtId="0" fontId="41" fillId="0" borderId="1" xfId="0" applyFont="1" applyBorder="1" applyAlignment="1">
      <alignment horizontal="left" vertical="top"/>
    </xf>
    <xf numFmtId="0" fontId="41" fillId="0" borderId="1" xfId="0" applyFont="1" applyBorder="1" applyAlignment="1">
      <alignment horizontal="center" vertical="top"/>
    </xf>
    <xf numFmtId="0" fontId="42" fillId="0" borderId="30" xfId="0" applyFont="1" applyBorder="1" applyAlignment="1">
      <alignment horizontal="left" vertical="center"/>
    </xf>
    <xf numFmtId="0" fontId="42" fillId="0" borderId="31" xfId="0" applyFont="1" applyBorder="1" applyAlignment="1">
      <alignment horizontal="left" vertical="center"/>
    </xf>
    <xf numFmtId="0" fontId="42" fillId="0" borderId="1" xfId="0" applyFont="1" applyBorder="1" applyAlignment="1">
      <alignment horizontal="center" vertical="center"/>
    </xf>
    <xf numFmtId="0" fontId="44" fillId="0" borderId="0" xfId="0" applyFont="1" applyAlignment="1">
      <alignment vertical="center"/>
    </xf>
    <xf numFmtId="0" fontId="40" fillId="0" borderId="1" xfId="0" applyFont="1" applyBorder="1" applyAlignment="1">
      <alignment vertical="center"/>
    </xf>
    <xf numFmtId="0" fontId="44" fillId="0" borderId="29" xfId="0" applyFont="1" applyBorder="1" applyAlignment="1">
      <alignment vertical="center"/>
    </xf>
    <xf numFmtId="0" fontId="40" fillId="0" borderId="29" xfId="0" applyFont="1" applyBorder="1" applyAlignment="1">
      <alignment vertical="center"/>
    </xf>
    <xf numFmtId="0" fontId="41" fillId="0" borderId="1" xfId="0" applyFont="1" applyBorder="1" applyAlignment="1">
      <alignment vertical="top"/>
    </xf>
    <xf numFmtId="49" fontId="41" fillId="0" borderId="1" xfId="0" applyNumberFormat="1" applyFont="1" applyBorder="1" applyAlignment="1">
      <alignment horizontal="left" vertical="center"/>
    </xf>
    <xf numFmtId="0" fontId="47" fillId="0" borderId="27" xfId="0" applyFont="1" applyBorder="1" applyAlignment="1" applyProtection="1">
      <alignment horizontal="left" vertical="center"/>
    </xf>
    <xf numFmtId="0" fontId="48" fillId="0" borderId="1" xfId="0" applyFont="1" applyBorder="1" applyAlignment="1" applyProtection="1">
      <alignment vertical="top"/>
    </xf>
    <xf numFmtId="0" fontId="48" fillId="0" borderId="1" xfId="0" applyFont="1" applyBorder="1" applyAlignment="1" applyProtection="1">
      <alignment horizontal="left" vertical="center"/>
    </xf>
    <xf numFmtId="0" fontId="48" fillId="0" borderId="1" xfId="0" applyFont="1" applyBorder="1" applyAlignment="1" applyProtection="1">
      <alignment horizontal="center" vertical="center"/>
    </xf>
    <xf numFmtId="49" fontId="48" fillId="0" borderId="1" xfId="0" applyNumberFormat="1" applyFont="1" applyBorder="1" applyAlignment="1" applyProtection="1">
      <alignment horizontal="left" vertical="center"/>
    </xf>
    <xf numFmtId="0" fontId="47" fillId="0" borderId="28" xfId="0" applyFont="1" applyBorder="1" applyAlignment="1" applyProtection="1">
      <alignment horizontal="left" vertical="center"/>
    </xf>
    <xf numFmtId="0" fontId="0" fillId="0" borderId="29" xfId="0" applyBorder="1" applyAlignment="1">
      <alignment vertical="top"/>
    </xf>
    <xf numFmtId="0" fontId="40" fillId="0" borderId="29" xfId="0" applyFont="1" applyBorder="1" applyAlignment="1">
      <alignment horizontal="left"/>
    </xf>
    <xf numFmtId="0" fontId="44" fillId="0" borderId="29" xfId="0" applyFont="1" applyBorder="1" applyAlignment="1"/>
    <xf numFmtId="0" fontId="38" fillId="0" borderId="27" xfId="0" applyFont="1" applyBorder="1" applyAlignment="1">
      <alignment vertical="top"/>
    </xf>
    <xf numFmtId="0" fontId="38" fillId="0" borderId="28" xfId="0" applyFont="1" applyBorder="1" applyAlignment="1">
      <alignment vertical="top"/>
    </xf>
    <xf numFmtId="0" fontId="38" fillId="0" borderId="30" xfId="0" applyFont="1" applyBorder="1" applyAlignment="1">
      <alignment vertical="top"/>
    </xf>
    <xf numFmtId="0" fontId="38" fillId="0" borderId="29" xfId="0" applyFont="1" applyBorder="1" applyAlignment="1">
      <alignment vertical="top"/>
    </xf>
    <xf numFmtId="0" fontId="38" fillId="0" borderId="31" xfId="0" applyFont="1" applyBorder="1" applyAlignment="1">
      <alignment vertical="top"/>
    </xf>
    <xf numFmtId="0" fontId="15" fillId="0" borderId="0" xfId="0" applyFont="1" applyAlignment="1">
      <alignment horizontal="left" vertical="top" wrapText="1"/>
    </xf>
    <xf numFmtId="0" fontId="15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2" fillId="0" borderId="0" xfId="0" applyFont="1" applyAlignment="1" applyProtection="1">
      <alignment horizontal="left" vertical="center"/>
    </xf>
    <xf numFmtId="0" fontId="0" fillId="0" borderId="0" xfId="0" applyProtection="1"/>
    <xf numFmtId="0" fontId="3" fillId="0" borderId="0" xfId="0" applyFont="1" applyAlignment="1" applyProtection="1">
      <alignment horizontal="left" vertical="top" wrapText="1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4" fontId="16" fillId="0" borderId="6" xfId="0" applyNumberFormat="1" applyFont="1" applyBorder="1" applyAlignment="1" applyProtection="1">
      <alignment vertical="center"/>
    </xf>
    <xf numFmtId="0" fontId="0" fillId="0" borderId="6" xfId="0" applyFont="1" applyBorder="1" applyAlignment="1" applyProtection="1">
      <alignment vertical="center"/>
    </xf>
    <xf numFmtId="0" fontId="1" fillId="0" borderId="0" xfId="0" applyFont="1" applyAlignment="1" applyProtection="1">
      <alignment horizontal="right" vertical="center"/>
    </xf>
    <xf numFmtId="4" fontId="17" fillId="0" borderId="0" xfId="0" applyNumberFormat="1" applyFont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0" fontId="4" fillId="3" borderId="8" xfId="0" applyFont="1" applyFill="1" applyBorder="1" applyAlignment="1" applyProtection="1">
      <alignment horizontal="left" vertical="center"/>
    </xf>
    <xf numFmtId="0" fontId="0" fillId="3" borderId="8" xfId="0" applyFont="1" applyFill="1" applyBorder="1" applyAlignment="1" applyProtection="1">
      <alignment vertical="center"/>
    </xf>
    <xf numFmtId="4" fontId="4" fillId="3" borderId="8" xfId="0" applyNumberFormat="1" applyFont="1" applyFill="1" applyBorder="1" applyAlignment="1" applyProtection="1">
      <alignment vertical="center"/>
    </xf>
    <xf numFmtId="0" fontId="0" fillId="3" borderId="9" xfId="0" applyFont="1" applyFill="1" applyBorder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vertical="center"/>
    </xf>
    <xf numFmtId="0" fontId="18" fillId="0" borderId="12" xfId="0" applyFont="1" applyBorder="1" applyAlignment="1">
      <alignment horizontal="center" vertical="center"/>
    </xf>
    <xf numFmtId="0" fontId="18" fillId="0" borderId="13" xfId="0" applyFont="1" applyBorder="1" applyAlignment="1">
      <alignment horizontal="left" vertical="center"/>
    </xf>
    <xf numFmtId="0" fontId="19" fillId="0" borderId="15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19" fillId="0" borderId="15" xfId="0" applyFont="1" applyBorder="1" applyAlignment="1" applyProtection="1">
      <alignment horizontal="left" vertical="center"/>
    </xf>
    <xf numFmtId="0" fontId="19" fillId="0" borderId="0" xfId="0" applyFont="1" applyBorder="1" applyAlignment="1" applyProtection="1">
      <alignment horizontal="left" vertical="center"/>
    </xf>
    <xf numFmtId="0" fontId="20" fillId="4" borderId="7" xfId="0" applyFont="1" applyFill="1" applyBorder="1" applyAlignment="1" applyProtection="1">
      <alignment horizontal="center" vertical="center"/>
    </xf>
    <xf numFmtId="0" fontId="20" fillId="4" borderId="8" xfId="0" applyFont="1" applyFill="1" applyBorder="1" applyAlignment="1" applyProtection="1">
      <alignment horizontal="left" vertical="center"/>
    </xf>
    <xf numFmtId="0" fontId="20" fillId="4" borderId="8" xfId="0" applyFont="1" applyFill="1" applyBorder="1" applyAlignment="1" applyProtection="1">
      <alignment horizontal="center" vertical="center"/>
    </xf>
    <xf numFmtId="0" fontId="20" fillId="4" borderId="8" xfId="0" applyFont="1" applyFill="1" applyBorder="1" applyAlignment="1" applyProtection="1">
      <alignment horizontal="right" vertical="center"/>
    </xf>
    <xf numFmtId="4" fontId="26" fillId="0" borderId="0" xfId="0" applyNumberFormat="1" applyFont="1" applyAlignment="1" applyProtection="1">
      <alignment vertical="center"/>
    </xf>
    <xf numFmtId="0" fontId="26" fillId="0" borderId="0" xfId="0" applyFont="1" applyAlignment="1" applyProtection="1">
      <alignment vertical="center"/>
    </xf>
    <xf numFmtId="0" fontId="25" fillId="0" borderId="0" xfId="0" applyFont="1" applyAlignment="1" applyProtection="1">
      <alignment horizontal="left" vertical="center" wrapText="1"/>
    </xf>
    <xf numFmtId="4" fontId="22" fillId="0" borderId="0" xfId="0" applyNumberFormat="1" applyFont="1" applyAlignment="1" applyProtection="1">
      <alignment horizontal="right" vertical="center"/>
    </xf>
    <xf numFmtId="4" fontId="22" fillId="0" borderId="0" xfId="0" applyNumberFormat="1" applyFont="1" applyAlignment="1" applyProtection="1">
      <alignment vertical="center"/>
    </xf>
    <xf numFmtId="0" fontId="0" fillId="0" borderId="0" xfId="0"/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/>
    </xf>
    <xf numFmtId="0" fontId="2" fillId="2" borderId="0" xfId="0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1" fillId="0" borderId="0" xfId="0" applyFont="1" applyAlignment="1" applyProtection="1">
      <alignment horizontal="left" vertical="center" wrapText="1"/>
    </xf>
    <xf numFmtId="0" fontId="1" fillId="0" borderId="0" xfId="0" applyFont="1" applyAlignment="1" applyProtection="1">
      <alignment horizontal="left" vertical="center"/>
    </xf>
    <xf numFmtId="0" fontId="0" fillId="0" borderId="0" xfId="0" applyFont="1" applyAlignment="1" applyProtection="1">
      <alignment vertical="center"/>
    </xf>
    <xf numFmtId="0" fontId="41" fillId="0" borderId="1" xfId="0" applyFont="1" applyBorder="1" applyAlignment="1">
      <alignment horizontal="left" vertical="center" wrapText="1"/>
    </xf>
    <xf numFmtId="0" fontId="40" fillId="0" borderId="29" xfId="0" applyFont="1" applyBorder="1" applyAlignment="1">
      <alignment horizontal="left" wrapText="1"/>
    </xf>
    <xf numFmtId="0" fontId="39" fillId="0" borderId="1" xfId="0" applyFont="1" applyBorder="1" applyAlignment="1">
      <alignment horizontal="center" vertical="center" wrapText="1"/>
    </xf>
    <xf numFmtId="49" fontId="41" fillId="0" borderId="1" xfId="0" applyNumberFormat="1" applyFont="1" applyBorder="1" applyAlignment="1">
      <alignment horizontal="left" vertical="center" wrapText="1"/>
    </xf>
    <xf numFmtId="0" fontId="39" fillId="0" borderId="1" xfId="0" applyFont="1" applyBorder="1" applyAlignment="1">
      <alignment horizontal="center" vertical="center"/>
    </xf>
    <xf numFmtId="0" fontId="40" fillId="0" borderId="29" xfId="0" applyFont="1" applyBorder="1" applyAlignment="1">
      <alignment horizontal="left"/>
    </xf>
    <xf numFmtId="0" fontId="41" fillId="0" borderId="1" xfId="0" applyFont="1" applyBorder="1" applyAlignment="1">
      <alignment horizontal="left" vertical="center"/>
    </xf>
    <xf numFmtId="0" fontId="41" fillId="0" borderId="1" xfId="0" applyFont="1" applyBorder="1" applyAlignment="1">
      <alignment horizontal="left" vertical="top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podminky.urs.cz/item/CS_URS_2024_01/174211101" TargetMode="External"/><Relationship Id="rId13" Type="http://schemas.openxmlformats.org/officeDocument/2006/relationships/hyperlink" Target="https://podminky.urs.cz/item/CS_URS_2024_01/183403114" TargetMode="External"/><Relationship Id="rId18" Type="http://schemas.openxmlformats.org/officeDocument/2006/relationships/hyperlink" Target="https://podminky.urs.cz/item/CS_URS_2024_01/593532111" TargetMode="External"/><Relationship Id="rId3" Type="http://schemas.openxmlformats.org/officeDocument/2006/relationships/hyperlink" Target="https://podminky.urs.cz/item/CS_URS_2024_01/162351104" TargetMode="External"/><Relationship Id="rId21" Type="http://schemas.openxmlformats.org/officeDocument/2006/relationships/hyperlink" Target="https://podminky.urs.cz/item/CS_URS_2024_01/919122121" TargetMode="External"/><Relationship Id="rId7" Type="http://schemas.openxmlformats.org/officeDocument/2006/relationships/hyperlink" Target="https://podminky.urs.cz/item/CS_URS_2024_01/171251201" TargetMode="External"/><Relationship Id="rId12" Type="http://schemas.openxmlformats.org/officeDocument/2006/relationships/hyperlink" Target="https://podminky.urs.cz/item/CS_URS_2024_01/181951112" TargetMode="External"/><Relationship Id="rId17" Type="http://schemas.openxmlformats.org/officeDocument/2006/relationships/hyperlink" Target="https://podminky.urs.cz/item/CS_URS_2024_01/564871011" TargetMode="External"/><Relationship Id="rId25" Type="http://schemas.openxmlformats.org/officeDocument/2006/relationships/drawing" Target="../drawings/drawing2.xml"/><Relationship Id="rId2" Type="http://schemas.openxmlformats.org/officeDocument/2006/relationships/hyperlink" Target="https://podminky.urs.cz/item/CS_URS_2024_01/122251102" TargetMode="External"/><Relationship Id="rId16" Type="http://schemas.openxmlformats.org/officeDocument/2006/relationships/hyperlink" Target="https://podminky.urs.cz/item/CS_URS_2024_01/561121112" TargetMode="External"/><Relationship Id="rId20" Type="http://schemas.openxmlformats.org/officeDocument/2006/relationships/hyperlink" Target="https://podminky.urs.cz/item/CS_URS_2024_01/919112222" TargetMode="External"/><Relationship Id="rId1" Type="http://schemas.openxmlformats.org/officeDocument/2006/relationships/hyperlink" Target="https://podminky.urs.cz/item/CS_URS_2024_01/121151103" TargetMode="External"/><Relationship Id="rId6" Type="http://schemas.openxmlformats.org/officeDocument/2006/relationships/hyperlink" Target="https://podminky.urs.cz/item/CS_URS_2024_01/171201231" TargetMode="External"/><Relationship Id="rId11" Type="http://schemas.openxmlformats.org/officeDocument/2006/relationships/hyperlink" Target="https://podminky.urs.cz/item/CS_URS_2024_01/181951111" TargetMode="External"/><Relationship Id="rId24" Type="http://schemas.openxmlformats.org/officeDocument/2006/relationships/hyperlink" Target="https://podminky.urs.cz/item/CS_URS_2024_01/998223011" TargetMode="External"/><Relationship Id="rId5" Type="http://schemas.openxmlformats.org/officeDocument/2006/relationships/hyperlink" Target="https://podminky.urs.cz/item/CS_URS_2024_01/167151101" TargetMode="External"/><Relationship Id="rId15" Type="http://schemas.openxmlformats.org/officeDocument/2006/relationships/hyperlink" Target="https://podminky.urs.cz/item/CS_URS_2024_01/184813511" TargetMode="External"/><Relationship Id="rId23" Type="http://schemas.openxmlformats.org/officeDocument/2006/relationships/hyperlink" Target="https://podminky.urs.cz/item/CS_URS_2024_01/919735112" TargetMode="External"/><Relationship Id="rId10" Type="http://schemas.openxmlformats.org/officeDocument/2006/relationships/hyperlink" Target="https://podminky.urs.cz/item/CS_URS_2024_01/181411131" TargetMode="External"/><Relationship Id="rId19" Type="http://schemas.openxmlformats.org/officeDocument/2006/relationships/hyperlink" Target="https://podminky.urs.cz/item/CS_URS_2024_01/916131213" TargetMode="External"/><Relationship Id="rId4" Type="http://schemas.openxmlformats.org/officeDocument/2006/relationships/hyperlink" Target="https://podminky.urs.cz/item/CS_URS_2024_01/162651112" TargetMode="External"/><Relationship Id="rId9" Type="http://schemas.openxmlformats.org/officeDocument/2006/relationships/hyperlink" Target="https://podminky.urs.cz/item/CS_URS_2024_01/181311103" TargetMode="External"/><Relationship Id="rId14" Type="http://schemas.openxmlformats.org/officeDocument/2006/relationships/hyperlink" Target="https://podminky.urs.cz/item/CS_URS_2024_01/183403161" TargetMode="External"/><Relationship Id="rId22" Type="http://schemas.openxmlformats.org/officeDocument/2006/relationships/hyperlink" Target="https://podminky.urs.cz/item/CS_URS_2024_01/919726122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podminky.urs.cz/item/CS_URS_2024_01/174211101" TargetMode="External"/><Relationship Id="rId13" Type="http://schemas.openxmlformats.org/officeDocument/2006/relationships/hyperlink" Target="https://podminky.urs.cz/item/CS_URS_2024_01/183403114" TargetMode="External"/><Relationship Id="rId18" Type="http://schemas.openxmlformats.org/officeDocument/2006/relationships/hyperlink" Target="https://podminky.urs.cz/item/CS_URS_2024_01/564871011" TargetMode="External"/><Relationship Id="rId3" Type="http://schemas.openxmlformats.org/officeDocument/2006/relationships/hyperlink" Target="https://podminky.urs.cz/item/CS_URS_2024_01/162351104" TargetMode="External"/><Relationship Id="rId21" Type="http://schemas.openxmlformats.org/officeDocument/2006/relationships/hyperlink" Target="https://podminky.urs.cz/item/CS_URS_2024_01/919726122" TargetMode="External"/><Relationship Id="rId7" Type="http://schemas.openxmlformats.org/officeDocument/2006/relationships/hyperlink" Target="https://podminky.urs.cz/item/CS_URS_2024_01/171251201" TargetMode="External"/><Relationship Id="rId12" Type="http://schemas.openxmlformats.org/officeDocument/2006/relationships/hyperlink" Target="https://podminky.urs.cz/item/CS_URS_2024_01/181951112" TargetMode="External"/><Relationship Id="rId17" Type="http://schemas.openxmlformats.org/officeDocument/2006/relationships/hyperlink" Target="https://podminky.urs.cz/item/CS_URS_2024_01/561121112" TargetMode="External"/><Relationship Id="rId2" Type="http://schemas.openxmlformats.org/officeDocument/2006/relationships/hyperlink" Target="https://podminky.urs.cz/item/CS_URS_2024_01/122251101" TargetMode="External"/><Relationship Id="rId16" Type="http://schemas.openxmlformats.org/officeDocument/2006/relationships/hyperlink" Target="https://podminky.urs.cz/item/CS_URS_2024_01/184813511" TargetMode="External"/><Relationship Id="rId20" Type="http://schemas.openxmlformats.org/officeDocument/2006/relationships/hyperlink" Target="https://podminky.urs.cz/item/CS_URS_2024_01/916131213" TargetMode="External"/><Relationship Id="rId1" Type="http://schemas.openxmlformats.org/officeDocument/2006/relationships/hyperlink" Target="https://podminky.urs.cz/item/CS_URS_2024_01/121151103" TargetMode="External"/><Relationship Id="rId6" Type="http://schemas.openxmlformats.org/officeDocument/2006/relationships/hyperlink" Target="https://podminky.urs.cz/item/CS_URS_2024_01/171201231" TargetMode="External"/><Relationship Id="rId11" Type="http://schemas.openxmlformats.org/officeDocument/2006/relationships/hyperlink" Target="https://podminky.urs.cz/item/CS_URS_2024_01/181951111" TargetMode="External"/><Relationship Id="rId5" Type="http://schemas.openxmlformats.org/officeDocument/2006/relationships/hyperlink" Target="https://podminky.urs.cz/item/CS_URS_2024_01/167151101" TargetMode="External"/><Relationship Id="rId15" Type="http://schemas.openxmlformats.org/officeDocument/2006/relationships/hyperlink" Target="https://podminky.urs.cz/item/CS_URS_2024_01/184803112" TargetMode="External"/><Relationship Id="rId23" Type="http://schemas.openxmlformats.org/officeDocument/2006/relationships/drawing" Target="../drawings/drawing3.xml"/><Relationship Id="rId10" Type="http://schemas.openxmlformats.org/officeDocument/2006/relationships/hyperlink" Target="https://podminky.urs.cz/item/CS_URS_2024_01/181411131" TargetMode="External"/><Relationship Id="rId19" Type="http://schemas.openxmlformats.org/officeDocument/2006/relationships/hyperlink" Target="https://podminky.urs.cz/item/CS_URS_2024_01/593532111" TargetMode="External"/><Relationship Id="rId4" Type="http://schemas.openxmlformats.org/officeDocument/2006/relationships/hyperlink" Target="https://podminky.urs.cz/item/CS_URS_2024_01/162651112" TargetMode="External"/><Relationship Id="rId9" Type="http://schemas.openxmlformats.org/officeDocument/2006/relationships/hyperlink" Target="https://podminky.urs.cz/item/CS_URS_2024_01/181311103" TargetMode="External"/><Relationship Id="rId14" Type="http://schemas.openxmlformats.org/officeDocument/2006/relationships/hyperlink" Target="https://podminky.urs.cz/item/CS_URS_2024_01/183403161" TargetMode="External"/><Relationship Id="rId22" Type="http://schemas.openxmlformats.org/officeDocument/2006/relationships/hyperlink" Target="https://podminky.urs.cz/item/CS_URS_2024_01/998223011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podminky.urs.cz/item/CS_URS_2024_01/012303000" TargetMode="External"/><Relationship Id="rId7" Type="http://schemas.openxmlformats.org/officeDocument/2006/relationships/drawing" Target="../drawings/drawing4.xml"/><Relationship Id="rId2" Type="http://schemas.openxmlformats.org/officeDocument/2006/relationships/hyperlink" Target="https://podminky.urs.cz/item/CS_URS_2024_01/012203000" TargetMode="External"/><Relationship Id="rId1" Type="http://schemas.openxmlformats.org/officeDocument/2006/relationships/hyperlink" Target="https://podminky.urs.cz/item/CS_URS_2024_01/012103000" TargetMode="External"/><Relationship Id="rId6" Type="http://schemas.openxmlformats.org/officeDocument/2006/relationships/hyperlink" Target="https://podminky.urs.cz/item/CS_URS_2024_01/072103011" TargetMode="External"/><Relationship Id="rId5" Type="http://schemas.openxmlformats.org/officeDocument/2006/relationships/hyperlink" Target="https://podminky.urs.cz/item/CS_URS_2024_01/034303000" TargetMode="External"/><Relationship Id="rId4" Type="http://schemas.openxmlformats.org/officeDocument/2006/relationships/hyperlink" Target="https://podminky.urs.cz/item/CS_URS_2024_01/030001000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M59"/>
  <sheetViews>
    <sheetView showGridLines="0" tabSelected="1" workbookViewId="0"/>
  </sheetViews>
  <sheetFormatPr defaultRowHeight="14.4"/>
  <cols>
    <col min="1" max="1" width="8.28515625" style="1" customWidth="1"/>
    <col min="2" max="2" width="1.7109375" style="1" customWidth="1"/>
    <col min="3" max="3" width="4.140625" style="1" customWidth="1"/>
    <col min="4" max="33" width="2.7109375" style="1" customWidth="1"/>
    <col min="34" max="34" width="3.28515625" style="1" customWidth="1"/>
    <col min="35" max="35" width="31.7109375" style="1" customWidth="1"/>
    <col min="36" max="37" width="2.42578125" style="1" customWidth="1"/>
    <col min="38" max="38" width="8.28515625" style="1" customWidth="1"/>
    <col min="39" max="39" width="3.28515625" style="1" customWidth="1"/>
    <col min="40" max="40" width="13.28515625" style="1" customWidth="1"/>
    <col min="41" max="41" width="7.42578125" style="1" customWidth="1"/>
    <col min="42" max="42" width="4.140625" style="1" customWidth="1"/>
    <col min="43" max="43" width="15.7109375" style="1" customWidth="1"/>
    <col min="44" max="44" width="13.7109375" style="1" customWidth="1"/>
    <col min="45" max="47" width="25.85546875" style="1" hidden="1" customWidth="1"/>
    <col min="48" max="49" width="21.7109375" style="1" hidden="1" customWidth="1"/>
    <col min="50" max="51" width="25" style="1" hidden="1" customWidth="1"/>
    <col min="52" max="52" width="21.7109375" style="1" hidden="1" customWidth="1"/>
    <col min="53" max="53" width="19.140625" style="1" hidden="1" customWidth="1"/>
    <col min="54" max="54" width="25" style="1" hidden="1" customWidth="1"/>
    <col min="55" max="55" width="21.7109375" style="1" hidden="1" customWidth="1"/>
    <col min="56" max="56" width="19.140625" style="1" hidden="1" customWidth="1"/>
    <col min="57" max="57" width="66.42578125" style="1" customWidth="1"/>
    <col min="71" max="91" width="9.28515625" style="1" hidden="1"/>
  </cols>
  <sheetData>
    <row r="1" spans="1:74" ht="10.199999999999999">
      <c r="A1" s="17" t="s">
        <v>0</v>
      </c>
      <c r="AZ1" s="17" t="s">
        <v>1</v>
      </c>
      <c r="BA1" s="17" t="s">
        <v>2</v>
      </c>
      <c r="BB1" s="17" t="s">
        <v>3</v>
      </c>
      <c r="BT1" s="17" t="s">
        <v>4</v>
      </c>
      <c r="BU1" s="17" t="s">
        <v>4</v>
      </c>
      <c r="BV1" s="17" t="s">
        <v>5</v>
      </c>
    </row>
    <row r="2" spans="1:74" s="1" customFormat="1" ht="36.9" customHeight="1">
      <c r="AR2" s="355"/>
      <c r="AS2" s="355"/>
      <c r="AT2" s="355"/>
      <c r="AU2" s="355"/>
      <c r="AV2" s="355"/>
      <c r="AW2" s="355"/>
      <c r="AX2" s="355"/>
      <c r="AY2" s="355"/>
      <c r="AZ2" s="355"/>
      <c r="BA2" s="355"/>
      <c r="BB2" s="355"/>
      <c r="BC2" s="355"/>
      <c r="BD2" s="355"/>
      <c r="BE2" s="355"/>
      <c r="BS2" s="18" t="s">
        <v>6</v>
      </c>
      <c r="BT2" s="18" t="s">
        <v>7</v>
      </c>
    </row>
    <row r="3" spans="1:74" s="1" customFormat="1" ht="6.9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1"/>
      <c r="BS3" s="18" t="s">
        <v>6</v>
      </c>
      <c r="BT3" s="18" t="s">
        <v>8</v>
      </c>
    </row>
    <row r="4" spans="1:74" s="1" customFormat="1" ht="24.9" customHeight="1">
      <c r="B4" s="22"/>
      <c r="C4" s="23"/>
      <c r="D4" s="24" t="s">
        <v>9</v>
      </c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1"/>
      <c r="AS4" s="25" t="s">
        <v>10</v>
      </c>
      <c r="BE4" s="26" t="s">
        <v>11</v>
      </c>
      <c r="BS4" s="18" t="s">
        <v>12</v>
      </c>
    </row>
    <row r="5" spans="1:74" s="1" customFormat="1" ht="12" customHeight="1">
      <c r="B5" s="22"/>
      <c r="C5" s="23"/>
      <c r="D5" s="27" t="s">
        <v>13</v>
      </c>
      <c r="E5" s="23"/>
      <c r="F5" s="23"/>
      <c r="G5" s="23"/>
      <c r="H5" s="23"/>
      <c r="I5" s="23"/>
      <c r="J5" s="23"/>
      <c r="K5" s="319" t="s">
        <v>14</v>
      </c>
      <c r="L5" s="320"/>
      <c r="M5" s="320"/>
      <c r="N5" s="320"/>
      <c r="O5" s="320"/>
      <c r="P5" s="320"/>
      <c r="Q5" s="320"/>
      <c r="R5" s="320"/>
      <c r="S5" s="320"/>
      <c r="T5" s="320"/>
      <c r="U5" s="320"/>
      <c r="V5" s="320"/>
      <c r="W5" s="320"/>
      <c r="X5" s="320"/>
      <c r="Y5" s="320"/>
      <c r="Z5" s="320"/>
      <c r="AA5" s="320"/>
      <c r="AB5" s="320"/>
      <c r="AC5" s="320"/>
      <c r="AD5" s="320"/>
      <c r="AE5" s="320"/>
      <c r="AF5" s="320"/>
      <c r="AG5" s="320"/>
      <c r="AH5" s="320"/>
      <c r="AI5" s="320"/>
      <c r="AJ5" s="320"/>
      <c r="AK5" s="320"/>
      <c r="AL5" s="320"/>
      <c r="AM5" s="320"/>
      <c r="AN5" s="320"/>
      <c r="AO5" s="320"/>
      <c r="AP5" s="23"/>
      <c r="AQ5" s="23"/>
      <c r="AR5" s="21"/>
      <c r="BE5" s="316" t="s">
        <v>15</v>
      </c>
      <c r="BS5" s="18" t="s">
        <v>6</v>
      </c>
    </row>
    <row r="6" spans="1:74" s="1" customFormat="1" ht="36.9" customHeight="1">
      <c r="B6" s="22"/>
      <c r="C6" s="23"/>
      <c r="D6" s="29" t="s">
        <v>16</v>
      </c>
      <c r="E6" s="23"/>
      <c r="F6" s="23"/>
      <c r="G6" s="23"/>
      <c r="H6" s="23"/>
      <c r="I6" s="23"/>
      <c r="J6" s="23"/>
      <c r="K6" s="321" t="s">
        <v>17</v>
      </c>
      <c r="L6" s="320"/>
      <c r="M6" s="320"/>
      <c r="N6" s="320"/>
      <c r="O6" s="320"/>
      <c r="P6" s="320"/>
      <c r="Q6" s="320"/>
      <c r="R6" s="320"/>
      <c r="S6" s="320"/>
      <c r="T6" s="320"/>
      <c r="U6" s="320"/>
      <c r="V6" s="320"/>
      <c r="W6" s="320"/>
      <c r="X6" s="320"/>
      <c r="Y6" s="320"/>
      <c r="Z6" s="320"/>
      <c r="AA6" s="320"/>
      <c r="AB6" s="320"/>
      <c r="AC6" s="320"/>
      <c r="AD6" s="320"/>
      <c r="AE6" s="320"/>
      <c r="AF6" s="320"/>
      <c r="AG6" s="320"/>
      <c r="AH6" s="320"/>
      <c r="AI6" s="320"/>
      <c r="AJ6" s="320"/>
      <c r="AK6" s="320"/>
      <c r="AL6" s="320"/>
      <c r="AM6" s="320"/>
      <c r="AN6" s="320"/>
      <c r="AO6" s="320"/>
      <c r="AP6" s="23"/>
      <c r="AQ6" s="23"/>
      <c r="AR6" s="21"/>
      <c r="BE6" s="317"/>
      <c r="BS6" s="18" t="s">
        <v>6</v>
      </c>
    </row>
    <row r="7" spans="1:74" s="1" customFormat="1" ht="12" customHeight="1">
      <c r="B7" s="22"/>
      <c r="C7" s="23"/>
      <c r="D7" s="30" t="s">
        <v>18</v>
      </c>
      <c r="E7" s="23"/>
      <c r="F7" s="23"/>
      <c r="G7" s="23"/>
      <c r="H7" s="23"/>
      <c r="I7" s="23"/>
      <c r="J7" s="23"/>
      <c r="K7" s="28" t="s">
        <v>19</v>
      </c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30" t="s">
        <v>20</v>
      </c>
      <c r="AL7" s="23"/>
      <c r="AM7" s="23"/>
      <c r="AN7" s="28" t="s">
        <v>19</v>
      </c>
      <c r="AO7" s="23"/>
      <c r="AP7" s="23"/>
      <c r="AQ7" s="23"/>
      <c r="AR7" s="21"/>
      <c r="BE7" s="317"/>
      <c r="BS7" s="18" t="s">
        <v>6</v>
      </c>
    </row>
    <row r="8" spans="1:74" s="1" customFormat="1" ht="12" customHeight="1">
      <c r="B8" s="22"/>
      <c r="C8" s="23"/>
      <c r="D8" s="30" t="s">
        <v>21</v>
      </c>
      <c r="E8" s="23"/>
      <c r="F8" s="23"/>
      <c r="G8" s="23"/>
      <c r="H8" s="23"/>
      <c r="I8" s="23"/>
      <c r="J8" s="23"/>
      <c r="K8" s="28" t="s">
        <v>22</v>
      </c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30" t="s">
        <v>23</v>
      </c>
      <c r="AL8" s="23"/>
      <c r="AM8" s="23"/>
      <c r="AN8" s="31" t="s">
        <v>24</v>
      </c>
      <c r="AO8" s="23"/>
      <c r="AP8" s="23"/>
      <c r="AQ8" s="23"/>
      <c r="AR8" s="21"/>
      <c r="BE8" s="317"/>
      <c r="BS8" s="18" t="s">
        <v>6</v>
      </c>
    </row>
    <row r="9" spans="1:74" s="1" customFormat="1" ht="14.4" customHeight="1">
      <c r="B9" s="22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  <c r="AR9" s="21"/>
      <c r="BE9" s="317"/>
      <c r="BS9" s="18" t="s">
        <v>6</v>
      </c>
    </row>
    <row r="10" spans="1:74" s="1" customFormat="1" ht="12" customHeight="1">
      <c r="B10" s="22"/>
      <c r="C10" s="23"/>
      <c r="D10" s="30" t="s">
        <v>25</v>
      </c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30" t="s">
        <v>26</v>
      </c>
      <c r="AL10" s="23"/>
      <c r="AM10" s="23"/>
      <c r="AN10" s="28" t="s">
        <v>27</v>
      </c>
      <c r="AO10" s="23"/>
      <c r="AP10" s="23"/>
      <c r="AQ10" s="23"/>
      <c r="AR10" s="21"/>
      <c r="BE10" s="317"/>
      <c r="BS10" s="18" t="s">
        <v>6</v>
      </c>
    </row>
    <row r="11" spans="1:74" s="1" customFormat="1" ht="18.45" customHeight="1">
      <c r="B11" s="22"/>
      <c r="C11" s="23"/>
      <c r="D11" s="23"/>
      <c r="E11" s="28" t="s">
        <v>28</v>
      </c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30" t="s">
        <v>29</v>
      </c>
      <c r="AL11" s="23"/>
      <c r="AM11" s="23"/>
      <c r="AN11" s="28" t="s">
        <v>30</v>
      </c>
      <c r="AO11" s="23"/>
      <c r="AP11" s="23"/>
      <c r="AQ11" s="23"/>
      <c r="AR11" s="21"/>
      <c r="BE11" s="317"/>
      <c r="BS11" s="18" t="s">
        <v>6</v>
      </c>
    </row>
    <row r="12" spans="1:74" s="1" customFormat="1" ht="6.9" customHeight="1">
      <c r="B12" s="22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1"/>
      <c r="BE12" s="317"/>
      <c r="BS12" s="18" t="s">
        <v>6</v>
      </c>
    </row>
    <row r="13" spans="1:74" s="1" customFormat="1" ht="12" customHeight="1">
      <c r="B13" s="22"/>
      <c r="C13" s="23"/>
      <c r="D13" s="30" t="s">
        <v>31</v>
      </c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30" t="s">
        <v>26</v>
      </c>
      <c r="AL13" s="23"/>
      <c r="AM13" s="23"/>
      <c r="AN13" s="32" t="s">
        <v>32</v>
      </c>
      <c r="AO13" s="23"/>
      <c r="AP13" s="23"/>
      <c r="AQ13" s="23"/>
      <c r="AR13" s="21"/>
      <c r="BE13" s="317"/>
      <c r="BS13" s="18" t="s">
        <v>6</v>
      </c>
    </row>
    <row r="14" spans="1:74" ht="13.2">
      <c r="B14" s="22"/>
      <c r="C14" s="23"/>
      <c r="D14" s="23"/>
      <c r="E14" s="322" t="s">
        <v>32</v>
      </c>
      <c r="F14" s="323"/>
      <c r="G14" s="323"/>
      <c r="H14" s="323"/>
      <c r="I14" s="323"/>
      <c r="J14" s="323"/>
      <c r="K14" s="323"/>
      <c r="L14" s="323"/>
      <c r="M14" s="323"/>
      <c r="N14" s="323"/>
      <c r="O14" s="323"/>
      <c r="P14" s="323"/>
      <c r="Q14" s="323"/>
      <c r="R14" s="323"/>
      <c r="S14" s="323"/>
      <c r="T14" s="323"/>
      <c r="U14" s="323"/>
      <c r="V14" s="323"/>
      <c r="W14" s="323"/>
      <c r="X14" s="323"/>
      <c r="Y14" s="323"/>
      <c r="Z14" s="323"/>
      <c r="AA14" s="323"/>
      <c r="AB14" s="323"/>
      <c r="AC14" s="323"/>
      <c r="AD14" s="323"/>
      <c r="AE14" s="323"/>
      <c r="AF14" s="323"/>
      <c r="AG14" s="323"/>
      <c r="AH14" s="323"/>
      <c r="AI14" s="323"/>
      <c r="AJ14" s="323"/>
      <c r="AK14" s="30" t="s">
        <v>29</v>
      </c>
      <c r="AL14" s="23"/>
      <c r="AM14" s="23"/>
      <c r="AN14" s="32" t="s">
        <v>32</v>
      </c>
      <c r="AO14" s="23"/>
      <c r="AP14" s="23"/>
      <c r="AQ14" s="23"/>
      <c r="AR14" s="21"/>
      <c r="BE14" s="317"/>
      <c r="BS14" s="18" t="s">
        <v>6</v>
      </c>
    </row>
    <row r="15" spans="1:74" s="1" customFormat="1" ht="6.9" customHeight="1">
      <c r="B15" s="22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1"/>
      <c r="BE15" s="317"/>
      <c r="BS15" s="18" t="s">
        <v>4</v>
      </c>
    </row>
    <row r="16" spans="1:74" s="1" customFormat="1" ht="12" customHeight="1">
      <c r="B16" s="22"/>
      <c r="C16" s="23"/>
      <c r="D16" s="30" t="s">
        <v>33</v>
      </c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30" t="s">
        <v>26</v>
      </c>
      <c r="AL16" s="23"/>
      <c r="AM16" s="23"/>
      <c r="AN16" s="28" t="s">
        <v>34</v>
      </c>
      <c r="AO16" s="23"/>
      <c r="AP16" s="23"/>
      <c r="AQ16" s="23"/>
      <c r="AR16" s="21"/>
      <c r="BE16" s="317"/>
      <c r="BS16" s="18" t="s">
        <v>4</v>
      </c>
    </row>
    <row r="17" spans="1:71" s="1" customFormat="1" ht="18.45" customHeight="1">
      <c r="B17" s="22"/>
      <c r="C17" s="23"/>
      <c r="D17" s="23"/>
      <c r="E17" s="28" t="s">
        <v>35</v>
      </c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30" t="s">
        <v>29</v>
      </c>
      <c r="AL17" s="23"/>
      <c r="AM17" s="23"/>
      <c r="AN17" s="28" t="s">
        <v>19</v>
      </c>
      <c r="AO17" s="23"/>
      <c r="AP17" s="23"/>
      <c r="AQ17" s="23"/>
      <c r="AR17" s="21"/>
      <c r="BE17" s="317"/>
      <c r="BS17" s="18" t="s">
        <v>36</v>
      </c>
    </row>
    <row r="18" spans="1:71" s="1" customFormat="1" ht="6.9" customHeight="1">
      <c r="B18" s="2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1"/>
      <c r="BE18" s="317"/>
      <c r="BS18" s="18" t="s">
        <v>6</v>
      </c>
    </row>
    <row r="19" spans="1:71" s="1" customFormat="1" ht="12" customHeight="1">
      <c r="B19" s="22"/>
      <c r="C19" s="23"/>
      <c r="D19" s="30" t="s">
        <v>37</v>
      </c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30" t="s">
        <v>26</v>
      </c>
      <c r="AL19" s="23"/>
      <c r="AM19" s="23"/>
      <c r="AN19" s="28" t="s">
        <v>38</v>
      </c>
      <c r="AO19" s="23"/>
      <c r="AP19" s="23"/>
      <c r="AQ19" s="23"/>
      <c r="AR19" s="21"/>
      <c r="BE19" s="317"/>
      <c r="BS19" s="18" t="s">
        <v>6</v>
      </c>
    </row>
    <row r="20" spans="1:71" s="1" customFormat="1" ht="18.45" customHeight="1">
      <c r="B20" s="22"/>
      <c r="C20" s="23"/>
      <c r="D20" s="23"/>
      <c r="E20" s="28" t="s">
        <v>39</v>
      </c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30" t="s">
        <v>29</v>
      </c>
      <c r="AL20" s="23"/>
      <c r="AM20" s="23"/>
      <c r="AN20" s="28" t="s">
        <v>19</v>
      </c>
      <c r="AO20" s="23"/>
      <c r="AP20" s="23"/>
      <c r="AQ20" s="23"/>
      <c r="AR20" s="21"/>
      <c r="BE20" s="317"/>
      <c r="BS20" s="18" t="s">
        <v>4</v>
      </c>
    </row>
    <row r="21" spans="1:71" s="1" customFormat="1" ht="6.9" customHeight="1">
      <c r="B21" s="22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1"/>
      <c r="BE21" s="317"/>
    </row>
    <row r="22" spans="1:71" s="1" customFormat="1" ht="12" customHeight="1">
      <c r="B22" s="22"/>
      <c r="C22" s="23"/>
      <c r="D22" s="30" t="s">
        <v>40</v>
      </c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1"/>
      <c r="BE22" s="317"/>
    </row>
    <row r="23" spans="1:71" s="1" customFormat="1" ht="47.25" customHeight="1">
      <c r="B23" s="22"/>
      <c r="C23" s="23"/>
      <c r="D23" s="23"/>
      <c r="E23" s="324" t="s">
        <v>41</v>
      </c>
      <c r="F23" s="324"/>
      <c r="G23" s="324"/>
      <c r="H23" s="324"/>
      <c r="I23" s="324"/>
      <c r="J23" s="324"/>
      <c r="K23" s="324"/>
      <c r="L23" s="324"/>
      <c r="M23" s="324"/>
      <c r="N23" s="324"/>
      <c r="O23" s="324"/>
      <c r="P23" s="324"/>
      <c r="Q23" s="324"/>
      <c r="R23" s="324"/>
      <c r="S23" s="324"/>
      <c r="T23" s="324"/>
      <c r="U23" s="324"/>
      <c r="V23" s="324"/>
      <c r="W23" s="324"/>
      <c r="X23" s="324"/>
      <c r="Y23" s="324"/>
      <c r="Z23" s="324"/>
      <c r="AA23" s="324"/>
      <c r="AB23" s="324"/>
      <c r="AC23" s="324"/>
      <c r="AD23" s="324"/>
      <c r="AE23" s="324"/>
      <c r="AF23" s="324"/>
      <c r="AG23" s="324"/>
      <c r="AH23" s="324"/>
      <c r="AI23" s="324"/>
      <c r="AJ23" s="324"/>
      <c r="AK23" s="324"/>
      <c r="AL23" s="324"/>
      <c r="AM23" s="324"/>
      <c r="AN23" s="324"/>
      <c r="AO23" s="23"/>
      <c r="AP23" s="23"/>
      <c r="AQ23" s="23"/>
      <c r="AR23" s="21"/>
      <c r="BE23" s="317"/>
    </row>
    <row r="24" spans="1:71" s="1" customFormat="1" ht="6.9" customHeight="1">
      <c r="B24" s="22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21"/>
      <c r="BE24" s="317"/>
    </row>
    <row r="25" spans="1:71" s="1" customFormat="1" ht="6.9" customHeight="1">
      <c r="B25" s="22"/>
      <c r="C25" s="23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  <c r="AN25" s="34"/>
      <c r="AO25" s="34"/>
      <c r="AP25" s="23"/>
      <c r="AQ25" s="23"/>
      <c r="AR25" s="21"/>
      <c r="BE25" s="317"/>
    </row>
    <row r="26" spans="1:71" s="2" customFormat="1" ht="25.95" customHeight="1">
      <c r="A26" s="35"/>
      <c r="B26" s="36"/>
      <c r="C26" s="37"/>
      <c r="D26" s="38" t="s">
        <v>42</v>
      </c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325">
        <f>ROUND(AG54,2)</f>
        <v>0</v>
      </c>
      <c r="AL26" s="326"/>
      <c r="AM26" s="326"/>
      <c r="AN26" s="326"/>
      <c r="AO26" s="326"/>
      <c r="AP26" s="37"/>
      <c r="AQ26" s="37"/>
      <c r="AR26" s="40"/>
      <c r="BE26" s="317"/>
    </row>
    <row r="27" spans="1:71" s="2" customFormat="1" ht="6.9" customHeight="1">
      <c r="A27" s="35"/>
      <c r="B27" s="36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40"/>
      <c r="BE27" s="317"/>
    </row>
    <row r="28" spans="1:71" s="2" customFormat="1" ht="13.2">
      <c r="A28" s="35"/>
      <c r="B28" s="36"/>
      <c r="C28" s="37"/>
      <c r="D28" s="37"/>
      <c r="E28" s="37"/>
      <c r="F28" s="37"/>
      <c r="G28" s="37"/>
      <c r="H28" s="37"/>
      <c r="I28" s="37"/>
      <c r="J28" s="37"/>
      <c r="K28" s="37"/>
      <c r="L28" s="327" t="s">
        <v>43</v>
      </c>
      <c r="M28" s="327"/>
      <c r="N28" s="327"/>
      <c r="O28" s="327"/>
      <c r="P28" s="327"/>
      <c r="Q28" s="37"/>
      <c r="R28" s="37"/>
      <c r="S28" s="37"/>
      <c r="T28" s="37"/>
      <c r="U28" s="37"/>
      <c r="V28" s="37"/>
      <c r="W28" s="327" t="s">
        <v>44</v>
      </c>
      <c r="X28" s="327"/>
      <c r="Y28" s="327"/>
      <c r="Z28" s="327"/>
      <c r="AA28" s="327"/>
      <c r="AB28" s="327"/>
      <c r="AC28" s="327"/>
      <c r="AD28" s="327"/>
      <c r="AE28" s="327"/>
      <c r="AF28" s="37"/>
      <c r="AG28" s="37"/>
      <c r="AH28" s="37"/>
      <c r="AI28" s="37"/>
      <c r="AJ28" s="37"/>
      <c r="AK28" s="327" t="s">
        <v>45</v>
      </c>
      <c r="AL28" s="327"/>
      <c r="AM28" s="327"/>
      <c r="AN28" s="327"/>
      <c r="AO28" s="327"/>
      <c r="AP28" s="37"/>
      <c r="AQ28" s="37"/>
      <c r="AR28" s="40"/>
      <c r="BE28" s="317"/>
    </row>
    <row r="29" spans="1:71" s="3" customFormat="1" ht="14.4" customHeight="1">
      <c r="B29" s="41"/>
      <c r="C29" s="42"/>
      <c r="D29" s="30" t="s">
        <v>46</v>
      </c>
      <c r="E29" s="42"/>
      <c r="F29" s="30" t="s">
        <v>47</v>
      </c>
      <c r="G29" s="42"/>
      <c r="H29" s="42"/>
      <c r="I29" s="42"/>
      <c r="J29" s="42"/>
      <c r="K29" s="42"/>
      <c r="L29" s="330">
        <v>0.21</v>
      </c>
      <c r="M29" s="329"/>
      <c r="N29" s="329"/>
      <c r="O29" s="329"/>
      <c r="P29" s="329"/>
      <c r="Q29" s="42"/>
      <c r="R29" s="42"/>
      <c r="S29" s="42"/>
      <c r="T29" s="42"/>
      <c r="U29" s="42"/>
      <c r="V29" s="42"/>
      <c r="W29" s="328">
        <f>ROUND(AZ54, 2)</f>
        <v>0</v>
      </c>
      <c r="X29" s="329"/>
      <c r="Y29" s="329"/>
      <c r="Z29" s="329"/>
      <c r="AA29" s="329"/>
      <c r="AB29" s="329"/>
      <c r="AC29" s="329"/>
      <c r="AD29" s="329"/>
      <c r="AE29" s="329"/>
      <c r="AF29" s="42"/>
      <c r="AG29" s="42"/>
      <c r="AH29" s="42"/>
      <c r="AI29" s="42"/>
      <c r="AJ29" s="42"/>
      <c r="AK29" s="328">
        <f>ROUND(AV54, 2)</f>
        <v>0</v>
      </c>
      <c r="AL29" s="329"/>
      <c r="AM29" s="329"/>
      <c r="AN29" s="329"/>
      <c r="AO29" s="329"/>
      <c r="AP29" s="42"/>
      <c r="AQ29" s="42"/>
      <c r="AR29" s="43"/>
      <c r="BE29" s="318"/>
    </row>
    <row r="30" spans="1:71" s="3" customFormat="1" ht="14.4" customHeight="1">
      <c r="B30" s="41"/>
      <c r="C30" s="42"/>
      <c r="D30" s="42"/>
      <c r="E30" s="42"/>
      <c r="F30" s="30" t="s">
        <v>48</v>
      </c>
      <c r="G30" s="42"/>
      <c r="H30" s="42"/>
      <c r="I30" s="42"/>
      <c r="J30" s="42"/>
      <c r="K30" s="42"/>
      <c r="L30" s="330">
        <v>0.12</v>
      </c>
      <c r="M30" s="329"/>
      <c r="N30" s="329"/>
      <c r="O30" s="329"/>
      <c r="P30" s="329"/>
      <c r="Q30" s="42"/>
      <c r="R30" s="42"/>
      <c r="S30" s="42"/>
      <c r="T30" s="42"/>
      <c r="U30" s="42"/>
      <c r="V30" s="42"/>
      <c r="W30" s="328">
        <f>ROUND(BA54, 2)</f>
        <v>0</v>
      </c>
      <c r="X30" s="329"/>
      <c r="Y30" s="329"/>
      <c r="Z30" s="329"/>
      <c r="AA30" s="329"/>
      <c r="AB30" s="329"/>
      <c r="AC30" s="329"/>
      <c r="AD30" s="329"/>
      <c r="AE30" s="329"/>
      <c r="AF30" s="42"/>
      <c r="AG30" s="42"/>
      <c r="AH30" s="42"/>
      <c r="AI30" s="42"/>
      <c r="AJ30" s="42"/>
      <c r="AK30" s="328">
        <f>ROUND(AW54, 2)</f>
        <v>0</v>
      </c>
      <c r="AL30" s="329"/>
      <c r="AM30" s="329"/>
      <c r="AN30" s="329"/>
      <c r="AO30" s="329"/>
      <c r="AP30" s="42"/>
      <c r="AQ30" s="42"/>
      <c r="AR30" s="43"/>
      <c r="BE30" s="318"/>
    </row>
    <row r="31" spans="1:71" s="3" customFormat="1" ht="14.4" hidden="1" customHeight="1">
      <c r="B31" s="41"/>
      <c r="C31" s="42"/>
      <c r="D31" s="42"/>
      <c r="E31" s="42"/>
      <c r="F31" s="30" t="s">
        <v>49</v>
      </c>
      <c r="G31" s="42"/>
      <c r="H31" s="42"/>
      <c r="I31" s="42"/>
      <c r="J31" s="42"/>
      <c r="K31" s="42"/>
      <c r="L31" s="330">
        <v>0.21</v>
      </c>
      <c r="M31" s="329"/>
      <c r="N31" s="329"/>
      <c r="O31" s="329"/>
      <c r="P31" s="329"/>
      <c r="Q31" s="42"/>
      <c r="R31" s="42"/>
      <c r="S31" s="42"/>
      <c r="T31" s="42"/>
      <c r="U31" s="42"/>
      <c r="V31" s="42"/>
      <c r="W31" s="328">
        <f>ROUND(BB54, 2)</f>
        <v>0</v>
      </c>
      <c r="X31" s="329"/>
      <c r="Y31" s="329"/>
      <c r="Z31" s="329"/>
      <c r="AA31" s="329"/>
      <c r="AB31" s="329"/>
      <c r="AC31" s="329"/>
      <c r="AD31" s="329"/>
      <c r="AE31" s="329"/>
      <c r="AF31" s="42"/>
      <c r="AG31" s="42"/>
      <c r="AH31" s="42"/>
      <c r="AI31" s="42"/>
      <c r="AJ31" s="42"/>
      <c r="AK31" s="328">
        <v>0</v>
      </c>
      <c r="AL31" s="329"/>
      <c r="AM31" s="329"/>
      <c r="AN31" s="329"/>
      <c r="AO31" s="329"/>
      <c r="AP31" s="42"/>
      <c r="AQ31" s="42"/>
      <c r="AR31" s="43"/>
      <c r="BE31" s="318"/>
    </row>
    <row r="32" spans="1:71" s="3" customFormat="1" ht="14.4" hidden="1" customHeight="1">
      <c r="B32" s="41"/>
      <c r="C32" s="42"/>
      <c r="D32" s="42"/>
      <c r="E32" s="42"/>
      <c r="F32" s="30" t="s">
        <v>50</v>
      </c>
      <c r="G32" s="42"/>
      <c r="H32" s="42"/>
      <c r="I32" s="42"/>
      <c r="J32" s="42"/>
      <c r="K32" s="42"/>
      <c r="L32" s="330">
        <v>0.12</v>
      </c>
      <c r="M32" s="329"/>
      <c r="N32" s="329"/>
      <c r="O32" s="329"/>
      <c r="P32" s="329"/>
      <c r="Q32" s="42"/>
      <c r="R32" s="42"/>
      <c r="S32" s="42"/>
      <c r="T32" s="42"/>
      <c r="U32" s="42"/>
      <c r="V32" s="42"/>
      <c r="W32" s="328">
        <f>ROUND(BC54, 2)</f>
        <v>0</v>
      </c>
      <c r="X32" s="329"/>
      <c r="Y32" s="329"/>
      <c r="Z32" s="329"/>
      <c r="AA32" s="329"/>
      <c r="AB32" s="329"/>
      <c r="AC32" s="329"/>
      <c r="AD32" s="329"/>
      <c r="AE32" s="329"/>
      <c r="AF32" s="42"/>
      <c r="AG32" s="42"/>
      <c r="AH32" s="42"/>
      <c r="AI32" s="42"/>
      <c r="AJ32" s="42"/>
      <c r="AK32" s="328">
        <v>0</v>
      </c>
      <c r="AL32" s="329"/>
      <c r="AM32" s="329"/>
      <c r="AN32" s="329"/>
      <c r="AO32" s="329"/>
      <c r="AP32" s="42"/>
      <c r="AQ32" s="42"/>
      <c r="AR32" s="43"/>
      <c r="BE32" s="318"/>
    </row>
    <row r="33" spans="1:57" s="3" customFormat="1" ht="14.4" hidden="1" customHeight="1">
      <c r="B33" s="41"/>
      <c r="C33" s="42"/>
      <c r="D33" s="42"/>
      <c r="E33" s="42"/>
      <c r="F33" s="30" t="s">
        <v>51</v>
      </c>
      <c r="G33" s="42"/>
      <c r="H33" s="42"/>
      <c r="I33" s="42"/>
      <c r="J33" s="42"/>
      <c r="K33" s="42"/>
      <c r="L33" s="330">
        <v>0</v>
      </c>
      <c r="M33" s="329"/>
      <c r="N33" s="329"/>
      <c r="O33" s="329"/>
      <c r="P33" s="329"/>
      <c r="Q33" s="42"/>
      <c r="R33" s="42"/>
      <c r="S33" s="42"/>
      <c r="T33" s="42"/>
      <c r="U33" s="42"/>
      <c r="V33" s="42"/>
      <c r="W33" s="328">
        <f>ROUND(BD54, 2)</f>
        <v>0</v>
      </c>
      <c r="X33" s="329"/>
      <c r="Y33" s="329"/>
      <c r="Z33" s="329"/>
      <c r="AA33" s="329"/>
      <c r="AB33" s="329"/>
      <c r="AC33" s="329"/>
      <c r="AD33" s="329"/>
      <c r="AE33" s="329"/>
      <c r="AF33" s="42"/>
      <c r="AG33" s="42"/>
      <c r="AH33" s="42"/>
      <c r="AI33" s="42"/>
      <c r="AJ33" s="42"/>
      <c r="AK33" s="328">
        <v>0</v>
      </c>
      <c r="AL33" s="329"/>
      <c r="AM33" s="329"/>
      <c r="AN33" s="329"/>
      <c r="AO33" s="329"/>
      <c r="AP33" s="42"/>
      <c r="AQ33" s="42"/>
      <c r="AR33" s="43"/>
    </row>
    <row r="34" spans="1:57" s="2" customFormat="1" ht="6.9" customHeight="1">
      <c r="A34" s="35"/>
      <c r="B34" s="36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37"/>
      <c r="AJ34" s="37"/>
      <c r="AK34" s="37"/>
      <c r="AL34" s="37"/>
      <c r="AM34" s="37"/>
      <c r="AN34" s="37"/>
      <c r="AO34" s="37"/>
      <c r="AP34" s="37"/>
      <c r="AQ34" s="37"/>
      <c r="AR34" s="40"/>
      <c r="BE34" s="35"/>
    </row>
    <row r="35" spans="1:57" s="2" customFormat="1" ht="25.95" customHeight="1">
      <c r="A35" s="35"/>
      <c r="B35" s="36"/>
      <c r="C35" s="44"/>
      <c r="D35" s="45" t="s">
        <v>52</v>
      </c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7" t="s">
        <v>53</v>
      </c>
      <c r="U35" s="46"/>
      <c r="V35" s="46"/>
      <c r="W35" s="46"/>
      <c r="X35" s="331" t="s">
        <v>54</v>
      </c>
      <c r="Y35" s="332"/>
      <c r="Z35" s="332"/>
      <c r="AA35" s="332"/>
      <c r="AB35" s="332"/>
      <c r="AC35" s="46"/>
      <c r="AD35" s="46"/>
      <c r="AE35" s="46"/>
      <c r="AF35" s="46"/>
      <c r="AG35" s="46"/>
      <c r="AH35" s="46"/>
      <c r="AI35" s="46"/>
      <c r="AJ35" s="46"/>
      <c r="AK35" s="333">
        <f>SUM(AK26:AK33)</f>
        <v>0</v>
      </c>
      <c r="AL35" s="332"/>
      <c r="AM35" s="332"/>
      <c r="AN35" s="332"/>
      <c r="AO35" s="334"/>
      <c r="AP35" s="44"/>
      <c r="AQ35" s="44"/>
      <c r="AR35" s="40"/>
      <c r="BE35" s="35"/>
    </row>
    <row r="36" spans="1:57" s="2" customFormat="1" ht="6.9" customHeight="1">
      <c r="A36" s="35"/>
      <c r="B36" s="36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  <c r="AL36" s="37"/>
      <c r="AM36" s="37"/>
      <c r="AN36" s="37"/>
      <c r="AO36" s="37"/>
      <c r="AP36" s="37"/>
      <c r="AQ36" s="37"/>
      <c r="AR36" s="40"/>
      <c r="BE36" s="35"/>
    </row>
    <row r="37" spans="1:57" s="2" customFormat="1" ht="6.9" customHeight="1">
      <c r="A37" s="35"/>
      <c r="B37" s="48"/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49"/>
      <c r="Y37" s="49"/>
      <c r="Z37" s="49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49"/>
      <c r="AQ37" s="49"/>
      <c r="AR37" s="40"/>
      <c r="BE37" s="35"/>
    </row>
    <row r="41" spans="1:57" s="2" customFormat="1" ht="6.9" customHeight="1">
      <c r="A41" s="35"/>
      <c r="B41" s="50"/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51"/>
      <c r="P41" s="51"/>
      <c r="Q41" s="51"/>
      <c r="R41" s="51"/>
      <c r="S41" s="51"/>
      <c r="T41" s="51"/>
      <c r="U41" s="51"/>
      <c r="V41" s="51"/>
      <c r="W41" s="51"/>
      <c r="X41" s="51"/>
      <c r="Y41" s="51"/>
      <c r="Z41" s="51"/>
      <c r="AA41" s="51"/>
      <c r="AB41" s="51"/>
      <c r="AC41" s="51"/>
      <c r="AD41" s="51"/>
      <c r="AE41" s="51"/>
      <c r="AF41" s="51"/>
      <c r="AG41" s="51"/>
      <c r="AH41" s="51"/>
      <c r="AI41" s="51"/>
      <c r="AJ41" s="51"/>
      <c r="AK41" s="51"/>
      <c r="AL41" s="51"/>
      <c r="AM41" s="51"/>
      <c r="AN41" s="51"/>
      <c r="AO41" s="51"/>
      <c r="AP41" s="51"/>
      <c r="AQ41" s="51"/>
      <c r="AR41" s="40"/>
      <c r="BE41" s="35"/>
    </row>
    <row r="42" spans="1:57" s="2" customFormat="1" ht="24.9" customHeight="1">
      <c r="A42" s="35"/>
      <c r="B42" s="36"/>
      <c r="C42" s="24" t="s">
        <v>55</v>
      </c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  <c r="AF42" s="37"/>
      <c r="AG42" s="37"/>
      <c r="AH42" s="37"/>
      <c r="AI42" s="37"/>
      <c r="AJ42" s="37"/>
      <c r="AK42" s="37"/>
      <c r="AL42" s="37"/>
      <c r="AM42" s="37"/>
      <c r="AN42" s="37"/>
      <c r="AO42" s="37"/>
      <c r="AP42" s="37"/>
      <c r="AQ42" s="37"/>
      <c r="AR42" s="40"/>
      <c r="BE42" s="35"/>
    </row>
    <row r="43" spans="1:57" s="2" customFormat="1" ht="6.9" customHeight="1">
      <c r="A43" s="35"/>
      <c r="B43" s="36"/>
      <c r="C43" s="37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40"/>
      <c r="BE43" s="35"/>
    </row>
    <row r="44" spans="1:57" s="4" customFormat="1" ht="12" customHeight="1">
      <c r="B44" s="52"/>
      <c r="C44" s="30" t="s">
        <v>13</v>
      </c>
      <c r="D44" s="53"/>
      <c r="E44" s="53"/>
      <c r="F44" s="53"/>
      <c r="G44" s="53"/>
      <c r="H44" s="53"/>
      <c r="I44" s="53"/>
      <c r="J44" s="53"/>
      <c r="K44" s="53"/>
      <c r="L44" s="53" t="str">
        <f>K5</f>
        <v>24-19</v>
      </c>
      <c r="M44" s="53"/>
      <c r="N44" s="53"/>
      <c r="O44" s="53"/>
      <c r="P44" s="53"/>
      <c r="Q44" s="53"/>
      <c r="R44" s="53"/>
      <c r="S44" s="53"/>
      <c r="T44" s="53"/>
      <c r="U44" s="53"/>
      <c r="V44" s="53"/>
      <c r="W44" s="53"/>
      <c r="X44" s="53"/>
      <c r="Y44" s="53"/>
      <c r="Z44" s="53"/>
      <c r="AA44" s="53"/>
      <c r="AB44" s="53"/>
      <c r="AC44" s="53"/>
      <c r="AD44" s="53"/>
      <c r="AE44" s="53"/>
      <c r="AF44" s="53"/>
      <c r="AG44" s="53"/>
      <c r="AH44" s="53"/>
      <c r="AI44" s="53"/>
      <c r="AJ44" s="53"/>
      <c r="AK44" s="53"/>
      <c r="AL44" s="53"/>
      <c r="AM44" s="53"/>
      <c r="AN44" s="53"/>
      <c r="AO44" s="53"/>
      <c r="AP44" s="53"/>
      <c r="AQ44" s="53"/>
      <c r="AR44" s="54"/>
    </row>
    <row r="45" spans="1:57" s="5" customFormat="1" ht="36.9" customHeight="1">
      <c r="B45" s="55"/>
      <c r="C45" s="56" t="s">
        <v>16</v>
      </c>
      <c r="D45" s="57"/>
      <c r="E45" s="57"/>
      <c r="F45" s="57"/>
      <c r="G45" s="57"/>
      <c r="H45" s="57"/>
      <c r="I45" s="57"/>
      <c r="J45" s="57"/>
      <c r="K45" s="57"/>
      <c r="L45" s="335" t="str">
        <f>K6</f>
        <v>Psáry - K Junčáku</v>
      </c>
      <c r="M45" s="336"/>
      <c r="N45" s="336"/>
      <c r="O45" s="336"/>
      <c r="P45" s="336"/>
      <c r="Q45" s="336"/>
      <c r="R45" s="336"/>
      <c r="S45" s="336"/>
      <c r="T45" s="336"/>
      <c r="U45" s="336"/>
      <c r="V45" s="336"/>
      <c r="W45" s="336"/>
      <c r="X45" s="336"/>
      <c r="Y45" s="336"/>
      <c r="Z45" s="336"/>
      <c r="AA45" s="336"/>
      <c r="AB45" s="336"/>
      <c r="AC45" s="336"/>
      <c r="AD45" s="336"/>
      <c r="AE45" s="336"/>
      <c r="AF45" s="336"/>
      <c r="AG45" s="336"/>
      <c r="AH45" s="336"/>
      <c r="AI45" s="336"/>
      <c r="AJ45" s="336"/>
      <c r="AK45" s="336"/>
      <c r="AL45" s="336"/>
      <c r="AM45" s="336"/>
      <c r="AN45" s="336"/>
      <c r="AO45" s="336"/>
      <c r="AP45" s="57"/>
      <c r="AQ45" s="57"/>
      <c r="AR45" s="58"/>
    </row>
    <row r="46" spans="1:57" s="2" customFormat="1" ht="6.9" customHeight="1">
      <c r="A46" s="35"/>
      <c r="B46" s="36"/>
      <c r="C46" s="37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  <c r="AE46" s="37"/>
      <c r="AF46" s="37"/>
      <c r="AG46" s="37"/>
      <c r="AH46" s="37"/>
      <c r="AI46" s="37"/>
      <c r="AJ46" s="37"/>
      <c r="AK46" s="37"/>
      <c r="AL46" s="37"/>
      <c r="AM46" s="37"/>
      <c r="AN46" s="37"/>
      <c r="AO46" s="37"/>
      <c r="AP46" s="37"/>
      <c r="AQ46" s="37"/>
      <c r="AR46" s="40"/>
      <c r="BE46" s="35"/>
    </row>
    <row r="47" spans="1:57" s="2" customFormat="1" ht="12" customHeight="1">
      <c r="A47" s="35"/>
      <c r="B47" s="36"/>
      <c r="C47" s="30" t="s">
        <v>21</v>
      </c>
      <c r="D47" s="37"/>
      <c r="E47" s="37"/>
      <c r="F47" s="37"/>
      <c r="G47" s="37"/>
      <c r="H47" s="37"/>
      <c r="I47" s="37"/>
      <c r="J47" s="37"/>
      <c r="K47" s="37"/>
      <c r="L47" s="59" t="str">
        <f>IF(K8="","",K8)</f>
        <v>Psáry</v>
      </c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  <c r="AE47" s="37"/>
      <c r="AF47" s="37"/>
      <c r="AG47" s="37"/>
      <c r="AH47" s="37"/>
      <c r="AI47" s="30" t="s">
        <v>23</v>
      </c>
      <c r="AJ47" s="37"/>
      <c r="AK47" s="37"/>
      <c r="AL47" s="37"/>
      <c r="AM47" s="337" t="str">
        <f>IF(AN8= "","",AN8)</f>
        <v>7. 3. 2024</v>
      </c>
      <c r="AN47" s="337"/>
      <c r="AO47" s="37"/>
      <c r="AP47" s="37"/>
      <c r="AQ47" s="37"/>
      <c r="AR47" s="40"/>
      <c r="BE47" s="35"/>
    </row>
    <row r="48" spans="1:57" s="2" customFormat="1" ht="6.9" customHeight="1">
      <c r="A48" s="35"/>
      <c r="B48" s="36"/>
      <c r="C48" s="37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37"/>
      <c r="AF48" s="37"/>
      <c r="AG48" s="37"/>
      <c r="AH48" s="37"/>
      <c r="AI48" s="37"/>
      <c r="AJ48" s="37"/>
      <c r="AK48" s="37"/>
      <c r="AL48" s="37"/>
      <c r="AM48" s="37"/>
      <c r="AN48" s="37"/>
      <c r="AO48" s="37"/>
      <c r="AP48" s="37"/>
      <c r="AQ48" s="37"/>
      <c r="AR48" s="40"/>
      <c r="BE48" s="35"/>
    </row>
    <row r="49" spans="1:91" s="2" customFormat="1" ht="15.15" customHeight="1">
      <c r="A49" s="35"/>
      <c r="B49" s="36"/>
      <c r="C49" s="30" t="s">
        <v>25</v>
      </c>
      <c r="D49" s="37"/>
      <c r="E49" s="37"/>
      <c r="F49" s="37"/>
      <c r="G49" s="37"/>
      <c r="H49" s="37"/>
      <c r="I49" s="37"/>
      <c r="J49" s="37"/>
      <c r="K49" s="37"/>
      <c r="L49" s="53" t="str">
        <f>IF(E11= "","",E11)</f>
        <v>Obec Psáry</v>
      </c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  <c r="AF49" s="37"/>
      <c r="AG49" s="37"/>
      <c r="AH49" s="37"/>
      <c r="AI49" s="30" t="s">
        <v>33</v>
      </c>
      <c r="AJ49" s="37"/>
      <c r="AK49" s="37"/>
      <c r="AL49" s="37"/>
      <c r="AM49" s="338" t="str">
        <f>IF(E17="","",E17)</f>
        <v>AllPlan Projekt s.r.o.</v>
      </c>
      <c r="AN49" s="339"/>
      <c r="AO49" s="339"/>
      <c r="AP49" s="339"/>
      <c r="AQ49" s="37"/>
      <c r="AR49" s="40"/>
      <c r="AS49" s="340" t="s">
        <v>56</v>
      </c>
      <c r="AT49" s="341"/>
      <c r="AU49" s="61"/>
      <c r="AV49" s="61"/>
      <c r="AW49" s="61"/>
      <c r="AX49" s="61"/>
      <c r="AY49" s="61"/>
      <c r="AZ49" s="61"/>
      <c r="BA49" s="61"/>
      <c r="BB49" s="61"/>
      <c r="BC49" s="61"/>
      <c r="BD49" s="62"/>
      <c r="BE49" s="35"/>
    </row>
    <row r="50" spans="1:91" s="2" customFormat="1" ht="15.15" customHeight="1">
      <c r="A50" s="35"/>
      <c r="B50" s="36"/>
      <c r="C50" s="30" t="s">
        <v>31</v>
      </c>
      <c r="D50" s="37"/>
      <c r="E50" s="37"/>
      <c r="F50" s="37"/>
      <c r="G50" s="37"/>
      <c r="H50" s="37"/>
      <c r="I50" s="37"/>
      <c r="J50" s="37"/>
      <c r="K50" s="37"/>
      <c r="L50" s="53" t="str">
        <f>IF(E14= "Vyplň údaj","",E14)</f>
        <v/>
      </c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  <c r="AE50" s="37"/>
      <c r="AF50" s="37"/>
      <c r="AG50" s="37"/>
      <c r="AH50" s="37"/>
      <c r="AI50" s="30" t="s">
        <v>37</v>
      </c>
      <c r="AJ50" s="37"/>
      <c r="AK50" s="37"/>
      <c r="AL50" s="37"/>
      <c r="AM50" s="338" t="str">
        <f>IF(E20="","",E20)</f>
        <v>Václav Křišťál</v>
      </c>
      <c r="AN50" s="339"/>
      <c r="AO50" s="339"/>
      <c r="AP50" s="339"/>
      <c r="AQ50" s="37"/>
      <c r="AR50" s="40"/>
      <c r="AS50" s="342"/>
      <c r="AT50" s="343"/>
      <c r="AU50" s="63"/>
      <c r="AV50" s="63"/>
      <c r="AW50" s="63"/>
      <c r="AX50" s="63"/>
      <c r="AY50" s="63"/>
      <c r="AZ50" s="63"/>
      <c r="BA50" s="63"/>
      <c r="BB50" s="63"/>
      <c r="BC50" s="63"/>
      <c r="BD50" s="64"/>
      <c r="BE50" s="35"/>
    </row>
    <row r="51" spans="1:91" s="2" customFormat="1" ht="10.8" customHeight="1">
      <c r="A51" s="35"/>
      <c r="B51" s="36"/>
      <c r="C51" s="37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  <c r="AE51" s="37"/>
      <c r="AF51" s="37"/>
      <c r="AG51" s="37"/>
      <c r="AH51" s="37"/>
      <c r="AI51" s="37"/>
      <c r="AJ51" s="37"/>
      <c r="AK51" s="37"/>
      <c r="AL51" s="37"/>
      <c r="AM51" s="37"/>
      <c r="AN51" s="37"/>
      <c r="AO51" s="37"/>
      <c r="AP51" s="37"/>
      <c r="AQ51" s="37"/>
      <c r="AR51" s="40"/>
      <c r="AS51" s="344"/>
      <c r="AT51" s="345"/>
      <c r="AU51" s="65"/>
      <c r="AV51" s="65"/>
      <c r="AW51" s="65"/>
      <c r="AX51" s="65"/>
      <c r="AY51" s="65"/>
      <c r="AZ51" s="65"/>
      <c r="BA51" s="65"/>
      <c r="BB51" s="65"/>
      <c r="BC51" s="65"/>
      <c r="BD51" s="66"/>
      <c r="BE51" s="35"/>
    </row>
    <row r="52" spans="1:91" s="2" customFormat="1" ht="29.25" customHeight="1">
      <c r="A52" s="35"/>
      <c r="B52" s="36"/>
      <c r="C52" s="346" t="s">
        <v>57</v>
      </c>
      <c r="D52" s="347"/>
      <c r="E52" s="347"/>
      <c r="F52" s="347"/>
      <c r="G52" s="347"/>
      <c r="H52" s="67"/>
      <c r="I52" s="348" t="s">
        <v>58</v>
      </c>
      <c r="J52" s="347"/>
      <c r="K52" s="347"/>
      <c r="L52" s="347"/>
      <c r="M52" s="347"/>
      <c r="N52" s="347"/>
      <c r="O52" s="347"/>
      <c r="P52" s="347"/>
      <c r="Q52" s="347"/>
      <c r="R52" s="347"/>
      <c r="S52" s="347"/>
      <c r="T52" s="347"/>
      <c r="U52" s="347"/>
      <c r="V52" s="347"/>
      <c r="W52" s="347"/>
      <c r="X52" s="347"/>
      <c r="Y52" s="347"/>
      <c r="Z52" s="347"/>
      <c r="AA52" s="347"/>
      <c r="AB52" s="347"/>
      <c r="AC52" s="347"/>
      <c r="AD52" s="347"/>
      <c r="AE52" s="347"/>
      <c r="AF52" s="347"/>
      <c r="AG52" s="349" t="s">
        <v>59</v>
      </c>
      <c r="AH52" s="347"/>
      <c r="AI52" s="347"/>
      <c r="AJ52" s="347"/>
      <c r="AK52" s="347"/>
      <c r="AL52" s="347"/>
      <c r="AM52" s="347"/>
      <c r="AN52" s="348" t="s">
        <v>60</v>
      </c>
      <c r="AO52" s="347"/>
      <c r="AP52" s="347"/>
      <c r="AQ52" s="68" t="s">
        <v>61</v>
      </c>
      <c r="AR52" s="40"/>
      <c r="AS52" s="69" t="s">
        <v>62</v>
      </c>
      <c r="AT52" s="70" t="s">
        <v>63</v>
      </c>
      <c r="AU52" s="70" t="s">
        <v>64</v>
      </c>
      <c r="AV52" s="70" t="s">
        <v>65</v>
      </c>
      <c r="AW52" s="70" t="s">
        <v>66</v>
      </c>
      <c r="AX52" s="70" t="s">
        <v>67</v>
      </c>
      <c r="AY52" s="70" t="s">
        <v>68</v>
      </c>
      <c r="AZ52" s="70" t="s">
        <v>69</v>
      </c>
      <c r="BA52" s="70" t="s">
        <v>70</v>
      </c>
      <c r="BB52" s="70" t="s">
        <v>71</v>
      </c>
      <c r="BC52" s="70" t="s">
        <v>72</v>
      </c>
      <c r="BD52" s="71" t="s">
        <v>73</v>
      </c>
      <c r="BE52" s="35"/>
    </row>
    <row r="53" spans="1:91" s="2" customFormat="1" ht="10.8" customHeight="1">
      <c r="A53" s="35"/>
      <c r="B53" s="36"/>
      <c r="C53" s="37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  <c r="AE53" s="37"/>
      <c r="AF53" s="37"/>
      <c r="AG53" s="37"/>
      <c r="AH53" s="37"/>
      <c r="AI53" s="37"/>
      <c r="AJ53" s="37"/>
      <c r="AK53" s="37"/>
      <c r="AL53" s="37"/>
      <c r="AM53" s="37"/>
      <c r="AN53" s="37"/>
      <c r="AO53" s="37"/>
      <c r="AP53" s="37"/>
      <c r="AQ53" s="37"/>
      <c r="AR53" s="40"/>
      <c r="AS53" s="72"/>
      <c r="AT53" s="73"/>
      <c r="AU53" s="73"/>
      <c r="AV53" s="73"/>
      <c r="AW53" s="73"/>
      <c r="AX53" s="73"/>
      <c r="AY53" s="73"/>
      <c r="AZ53" s="73"/>
      <c r="BA53" s="73"/>
      <c r="BB53" s="73"/>
      <c r="BC53" s="73"/>
      <c r="BD53" s="74"/>
      <c r="BE53" s="35"/>
    </row>
    <row r="54" spans="1:91" s="6" customFormat="1" ht="32.4" customHeight="1">
      <c r="B54" s="75"/>
      <c r="C54" s="76" t="s">
        <v>74</v>
      </c>
      <c r="D54" s="77"/>
      <c r="E54" s="77"/>
      <c r="F54" s="77"/>
      <c r="G54" s="77"/>
      <c r="H54" s="77"/>
      <c r="I54" s="77"/>
      <c r="J54" s="77"/>
      <c r="K54" s="77"/>
      <c r="L54" s="77"/>
      <c r="M54" s="77"/>
      <c r="N54" s="77"/>
      <c r="O54" s="77"/>
      <c r="P54" s="77"/>
      <c r="Q54" s="77"/>
      <c r="R54" s="77"/>
      <c r="S54" s="77"/>
      <c r="T54" s="77"/>
      <c r="U54" s="77"/>
      <c r="V54" s="77"/>
      <c r="W54" s="77"/>
      <c r="X54" s="77"/>
      <c r="Y54" s="77"/>
      <c r="Z54" s="77"/>
      <c r="AA54" s="77"/>
      <c r="AB54" s="77"/>
      <c r="AC54" s="77"/>
      <c r="AD54" s="77"/>
      <c r="AE54" s="77"/>
      <c r="AF54" s="77"/>
      <c r="AG54" s="353">
        <f>ROUND(SUM(AG55:AG57),2)</f>
        <v>0</v>
      </c>
      <c r="AH54" s="353"/>
      <c r="AI54" s="353"/>
      <c r="AJ54" s="353"/>
      <c r="AK54" s="353"/>
      <c r="AL54" s="353"/>
      <c r="AM54" s="353"/>
      <c r="AN54" s="354">
        <f>SUM(AG54,AT54)</f>
        <v>0</v>
      </c>
      <c r="AO54" s="354"/>
      <c r="AP54" s="354"/>
      <c r="AQ54" s="79" t="s">
        <v>19</v>
      </c>
      <c r="AR54" s="80"/>
      <c r="AS54" s="81">
        <f>ROUND(SUM(AS55:AS57),2)</f>
        <v>0</v>
      </c>
      <c r="AT54" s="82">
        <f>ROUND(SUM(AV54:AW54),2)</f>
        <v>0</v>
      </c>
      <c r="AU54" s="83">
        <f>ROUND(SUM(AU55:AU57),5)</f>
        <v>0</v>
      </c>
      <c r="AV54" s="82">
        <f>ROUND(AZ54*L29,2)</f>
        <v>0</v>
      </c>
      <c r="AW54" s="82">
        <f>ROUND(BA54*L30,2)</f>
        <v>0</v>
      </c>
      <c r="AX54" s="82">
        <f>ROUND(BB54*L29,2)</f>
        <v>0</v>
      </c>
      <c r="AY54" s="82">
        <f>ROUND(BC54*L30,2)</f>
        <v>0</v>
      </c>
      <c r="AZ54" s="82">
        <f>ROUND(SUM(AZ55:AZ57),2)</f>
        <v>0</v>
      </c>
      <c r="BA54" s="82">
        <f>ROUND(SUM(BA55:BA57),2)</f>
        <v>0</v>
      </c>
      <c r="BB54" s="82">
        <f>ROUND(SUM(BB55:BB57),2)</f>
        <v>0</v>
      </c>
      <c r="BC54" s="82">
        <f>ROUND(SUM(BC55:BC57),2)</f>
        <v>0</v>
      </c>
      <c r="BD54" s="84">
        <f>ROUND(SUM(BD55:BD57),2)</f>
        <v>0</v>
      </c>
      <c r="BS54" s="85" t="s">
        <v>75</v>
      </c>
      <c r="BT54" s="85" t="s">
        <v>76</v>
      </c>
      <c r="BU54" s="86" t="s">
        <v>77</v>
      </c>
      <c r="BV54" s="85" t="s">
        <v>78</v>
      </c>
      <c r="BW54" s="85" t="s">
        <v>5</v>
      </c>
      <c r="BX54" s="85" t="s">
        <v>79</v>
      </c>
      <c r="CL54" s="85" t="s">
        <v>19</v>
      </c>
    </row>
    <row r="55" spans="1:91" s="7" customFormat="1" ht="24.75" customHeight="1">
      <c r="A55" s="87" t="s">
        <v>80</v>
      </c>
      <c r="B55" s="88"/>
      <c r="C55" s="89"/>
      <c r="D55" s="352" t="s">
        <v>81</v>
      </c>
      <c r="E55" s="352"/>
      <c r="F55" s="352"/>
      <c r="G55" s="352"/>
      <c r="H55" s="352"/>
      <c r="I55" s="90"/>
      <c r="J55" s="352" t="s">
        <v>82</v>
      </c>
      <c r="K55" s="352"/>
      <c r="L55" s="352"/>
      <c r="M55" s="352"/>
      <c r="N55" s="352"/>
      <c r="O55" s="352"/>
      <c r="P55" s="352"/>
      <c r="Q55" s="352"/>
      <c r="R55" s="352"/>
      <c r="S55" s="352"/>
      <c r="T55" s="352"/>
      <c r="U55" s="352"/>
      <c r="V55" s="352"/>
      <c r="W55" s="352"/>
      <c r="X55" s="352"/>
      <c r="Y55" s="352"/>
      <c r="Z55" s="352"/>
      <c r="AA55" s="352"/>
      <c r="AB55" s="352"/>
      <c r="AC55" s="352"/>
      <c r="AD55" s="352"/>
      <c r="AE55" s="352"/>
      <c r="AF55" s="352"/>
      <c r="AG55" s="350">
        <f>'SO100-a - Parkoviště A'!J30</f>
        <v>0</v>
      </c>
      <c r="AH55" s="351"/>
      <c r="AI55" s="351"/>
      <c r="AJ55" s="351"/>
      <c r="AK55" s="351"/>
      <c r="AL55" s="351"/>
      <c r="AM55" s="351"/>
      <c r="AN55" s="350">
        <f>SUM(AG55,AT55)</f>
        <v>0</v>
      </c>
      <c r="AO55" s="351"/>
      <c r="AP55" s="351"/>
      <c r="AQ55" s="91" t="s">
        <v>83</v>
      </c>
      <c r="AR55" s="92"/>
      <c r="AS55" s="93">
        <v>0</v>
      </c>
      <c r="AT55" s="94">
        <f>ROUND(SUM(AV55:AW55),2)</f>
        <v>0</v>
      </c>
      <c r="AU55" s="95">
        <f>'SO100-a - Parkoviště A'!P84</f>
        <v>0</v>
      </c>
      <c r="AV55" s="94">
        <f>'SO100-a - Parkoviště A'!J33</f>
        <v>0</v>
      </c>
      <c r="AW55" s="94">
        <f>'SO100-a - Parkoviště A'!J34</f>
        <v>0</v>
      </c>
      <c r="AX55" s="94">
        <f>'SO100-a - Parkoviště A'!J35</f>
        <v>0</v>
      </c>
      <c r="AY55" s="94">
        <f>'SO100-a - Parkoviště A'!J36</f>
        <v>0</v>
      </c>
      <c r="AZ55" s="94">
        <f>'SO100-a - Parkoviště A'!F33</f>
        <v>0</v>
      </c>
      <c r="BA55" s="94">
        <f>'SO100-a - Parkoviště A'!F34</f>
        <v>0</v>
      </c>
      <c r="BB55" s="94">
        <f>'SO100-a - Parkoviště A'!F35</f>
        <v>0</v>
      </c>
      <c r="BC55" s="94">
        <f>'SO100-a - Parkoviště A'!F36</f>
        <v>0</v>
      </c>
      <c r="BD55" s="96">
        <f>'SO100-a - Parkoviště A'!F37</f>
        <v>0</v>
      </c>
      <c r="BT55" s="97" t="s">
        <v>84</v>
      </c>
      <c r="BV55" s="97" t="s">
        <v>78</v>
      </c>
      <c r="BW55" s="97" t="s">
        <v>85</v>
      </c>
      <c r="BX55" s="97" t="s">
        <v>5</v>
      </c>
      <c r="CL55" s="97" t="s">
        <v>19</v>
      </c>
      <c r="CM55" s="97" t="s">
        <v>86</v>
      </c>
    </row>
    <row r="56" spans="1:91" s="7" customFormat="1" ht="24.75" customHeight="1">
      <c r="A56" s="87" t="s">
        <v>80</v>
      </c>
      <c r="B56" s="88"/>
      <c r="C56" s="89"/>
      <c r="D56" s="352" t="s">
        <v>87</v>
      </c>
      <c r="E56" s="352"/>
      <c r="F56" s="352"/>
      <c r="G56" s="352"/>
      <c r="H56" s="352"/>
      <c r="I56" s="90"/>
      <c r="J56" s="352" t="s">
        <v>88</v>
      </c>
      <c r="K56" s="352"/>
      <c r="L56" s="352"/>
      <c r="M56" s="352"/>
      <c r="N56" s="352"/>
      <c r="O56" s="352"/>
      <c r="P56" s="352"/>
      <c r="Q56" s="352"/>
      <c r="R56" s="352"/>
      <c r="S56" s="352"/>
      <c r="T56" s="352"/>
      <c r="U56" s="352"/>
      <c r="V56" s="352"/>
      <c r="W56" s="352"/>
      <c r="X56" s="352"/>
      <c r="Y56" s="352"/>
      <c r="Z56" s="352"/>
      <c r="AA56" s="352"/>
      <c r="AB56" s="352"/>
      <c r="AC56" s="352"/>
      <c r="AD56" s="352"/>
      <c r="AE56" s="352"/>
      <c r="AF56" s="352"/>
      <c r="AG56" s="350">
        <f>'SO100-b - Parkoviště B'!J30</f>
        <v>0</v>
      </c>
      <c r="AH56" s="351"/>
      <c r="AI56" s="351"/>
      <c r="AJ56" s="351"/>
      <c r="AK56" s="351"/>
      <c r="AL56" s="351"/>
      <c r="AM56" s="351"/>
      <c r="AN56" s="350">
        <f>SUM(AG56,AT56)</f>
        <v>0</v>
      </c>
      <c r="AO56" s="351"/>
      <c r="AP56" s="351"/>
      <c r="AQ56" s="91" t="s">
        <v>83</v>
      </c>
      <c r="AR56" s="92"/>
      <c r="AS56" s="93">
        <v>0</v>
      </c>
      <c r="AT56" s="94">
        <f>ROUND(SUM(AV56:AW56),2)</f>
        <v>0</v>
      </c>
      <c r="AU56" s="95">
        <f>'SO100-b - Parkoviště B'!P84</f>
        <v>0</v>
      </c>
      <c r="AV56" s="94">
        <f>'SO100-b - Parkoviště B'!J33</f>
        <v>0</v>
      </c>
      <c r="AW56" s="94">
        <f>'SO100-b - Parkoviště B'!J34</f>
        <v>0</v>
      </c>
      <c r="AX56" s="94">
        <f>'SO100-b - Parkoviště B'!J35</f>
        <v>0</v>
      </c>
      <c r="AY56" s="94">
        <f>'SO100-b - Parkoviště B'!J36</f>
        <v>0</v>
      </c>
      <c r="AZ56" s="94">
        <f>'SO100-b - Parkoviště B'!F33</f>
        <v>0</v>
      </c>
      <c r="BA56" s="94">
        <f>'SO100-b - Parkoviště B'!F34</f>
        <v>0</v>
      </c>
      <c r="BB56" s="94">
        <f>'SO100-b - Parkoviště B'!F35</f>
        <v>0</v>
      </c>
      <c r="BC56" s="94">
        <f>'SO100-b - Parkoviště B'!F36</f>
        <v>0</v>
      </c>
      <c r="BD56" s="96">
        <f>'SO100-b - Parkoviště B'!F37</f>
        <v>0</v>
      </c>
      <c r="BT56" s="97" t="s">
        <v>84</v>
      </c>
      <c r="BV56" s="97" t="s">
        <v>78</v>
      </c>
      <c r="BW56" s="97" t="s">
        <v>89</v>
      </c>
      <c r="BX56" s="97" t="s">
        <v>5</v>
      </c>
      <c r="CL56" s="97" t="s">
        <v>19</v>
      </c>
      <c r="CM56" s="97" t="s">
        <v>86</v>
      </c>
    </row>
    <row r="57" spans="1:91" s="7" customFormat="1" ht="16.5" customHeight="1">
      <c r="A57" s="87" t="s">
        <v>80</v>
      </c>
      <c r="B57" s="88"/>
      <c r="C57" s="89"/>
      <c r="D57" s="352" t="s">
        <v>90</v>
      </c>
      <c r="E57" s="352"/>
      <c r="F57" s="352"/>
      <c r="G57" s="352"/>
      <c r="H57" s="352"/>
      <c r="I57" s="90"/>
      <c r="J57" s="352" t="s">
        <v>91</v>
      </c>
      <c r="K57" s="352"/>
      <c r="L57" s="352"/>
      <c r="M57" s="352"/>
      <c r="N57" s="352"/>
      <c r="O57" s="352"/>
      <c r="P57" s="352"/>
      <c r="Q57" s="352"/>
      <c r="R57" s="352"/>
      <c r="S57" s="352"/>
      <c r="T57" s="352"/>
      <c r="U57" s="352"/>
      <c r="V57" s="352"/>
      <c r="W57" s="352"/>
      <c r="X57" s="352"/>
      <c r="Y57" s="352"/>
      <c r="Z57" s="352"/>
      <c r="AA57" s="352"/>
      <c r="AB57" s="352"/>
      <c r="AC57" s="352"/>
      <c r="AD57" s="352"/>
      <c r="AE57" s="352"/>
      <c r="AF57" s="352"/>
      <c r="AG57" s="350">
        <f>'VON - Vedlejší a ostatní ...'!J30</f>
        <v>0</v>
      </c>
      <c r="AH57" s="351"/>
      <c r="AI57" s="351"/>
      <c r="AJ57" s="351"/>
      <c r="AK57" s="351"/>
      <c r="AL57" s="351"/>
      <c r="AM57" s="351"/>
      <c r="AN57" s="350">
        <f>SUM(AG57,AT57)</f>
        <v>0</v>
      </c>
      <c r="AO57" s="351"/>
      <c r="AP57" s="351"/>
      <c r="AQ57" s="91" t="s">
        <v>90</v>
      </c>
      <c r="AR57" s="92"/>
      <c r="AS57" s="98">
        <v>0</v>
      </c>
      <c r="AT57" s="99">
        <f>ROUND(SUM(AV57:AW57),2)</f>
        <v>0</v>
      </c>
      <c r="AU57" s="100">
        <f>'VON - Vedlejší a ostatní ...'!P83</f>
        <v>0</v>
      </c>
      <c r="AV57" s="99">
        <f>'VON - Vedlejší a ostatní ...'!J33</f>
        <v>0</v>
      </c>
      <c r="AW57" s="99">
        <f>'VON - Vedlejší a ostatní ...'!J34</f>
        <v>0</v>
      </c>
      <c r="AX57" s="99">
        <f>'VON - Vedlejší a ostatní ...'!J35</f>
        <v>0</v>
      </c>
      <c r="AY57" s="99">
        <f>'VON - Vedlejší a ostatní ...'!J36</f>
        <v>0</v>
      </c>
      <c r="AZ57" s="99">
        <f>'VON - Vedlejší a ostatní ...'!F33</f>
        <v>0</v>
      </c>
      <c r="BA57" s="99">
        <f>'VON - Vedlejší a ostatní ...'!F34</f>
        <v>0</v>
      </c>
      <c r="BB57" s="99">
        <f>'VON - Vedlejší a ostatní ...'!F35</f>
        <v>0</v>
      </c>
      <c r="BC57" s="99">
        <f>'VON - Vedlejší a ostatní ...'!F36</f>
        <v>0</v>
      </c>
      <c r="BD57" s="101">
        <f>'VON - Vedlejší a ostatní ...'!F37</f>
        <v>0</v>
      </c>
      <c r="BT57" s="97" t="s">
        <v>84</v>
      </c>
      <c r="BV57" s="97" t="s">
        <v>78</v>
      </c>
      <c r="BW57" s="97" t="s">
        <v>92</v>
      </c>
      <c r="BX57" s="97" t="s">
        <v>5</v>
      </c>
      <c r="CL57" s="97" t="s">
        <v>19</v>
      </c>
      <c r="CM57" s="97" t="s">
        <v>86</v>
      </c>
    </row>
    <row r="58" spans="1:91" s="2" customFormat="1" ht="30" customHeight="1">
      <c r="A58" s="35"/>
      <c r="B58" s="36"/>
      <c r="C58" s="37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  <c r="AE58" s="37"/>
      <c r="AF58" s="37"/>
      <c r="AG58" s="37"/>
      <c r="AH58" s="37"/>
      <c r="AI58" s="37"/>
      <c r="AJ58" s="37"/>
      <c r="AK58" s="37"/>
      <c r="AL58" s="37"/>
      <c r="AM58" s="37"/>
      <c r="AN58" s="37"/>
      <c r="AO58" s="37"/>
      <c r="AP58" s="37"/>
      <c r="AQ58" s="37"/>
      <c r="AR58" s="40"/>
      <c r="AS58" s="35"/>
      <c r="AT58" s="35"/>
      <c r="AU58" s="35"/>
      <c r="AV58" s="35"/>
      <c r="AW58" s="35"/>
      <c r="AX58" s="35"/>
      <c r="AY58" s="35"/>
      <c r="AZ58" s="35"/>
      <c r="BA58" s="35"/>
      <c r="BB58" s="35"/>
      <c r="BC58" s="35"/>
      <c r="BD58" s="35"/>
      <c r="BE58" s="35"/>
    </row>
    <row r="59" spans="1:91" s="2" customFormat="1" ht="6.9" customHeight="1">
      <c r="A59" s="35"/>
      <c r="B59" s="48"/>
      <c r="C59" s="49"/>
      <c r="D59" s="49"/>
      <c r="E59" s="49"/>
      <c r="F59" s="49"/>
      <c r="G59" s="49"/>
      <c r="H59" s="49"/>
      <c r="I59" s="49"/>
      <c r="J59" s="49"/>
      <c r="K59" s="49"/>
      <c r="L59" s="49"/>
      <c r="M59" s="49"/>
      <c r="N59" s="49"/>
      <c r="O59" s="49"/>
      <c r="P59" s="49"/>
      <c r="Q59" s="49"/>
      <c r="R59" s="49"/>
      <c r="S59" s="49"/>
      <c r="T59" s="49"/>
      <c r="U59" s="49"/>
      <c r="V59" s="49"/>
      <c r="W59" s="49"/>
      <c r="X59" s="49"/>
      <c r="Y59" s="49"/>
      <c r="Z59" s="49"/>
      <c r="AA59" s="49"/>
      <c r="AB59" s="49"/>
      <c r="AC59" s="49"/>
      <c r="AD59" s="49"/>
      <c r="AE59" s="49"/>
      <c r="AF59" s="49"/>
      <c r="AG59" s="49"/>
      <c r="AH59" s="49"/>
      <c r="AI59" s="49"/>
      <c r="AJ59" s="49"/>
      <c r="AK59" s="49"/>
      <c r="AL59" s="49"/>
      <c r="AM59" s="49"/>
      <c r="AN59" s="49"/>
      <c r="AO59" s="49"/>
      <c r="AP59" s="49"/>
      <c r="AQ59" s="49"/>
      <c r="AR59" s="40"/>
      <c r="AS59" s="35"/>
      <c r="AT59" s="35"/>
      <c r="AU59" s="35"/>
      <c r="AV59" s="35"/>
      <c r="AW59" s="35"/>
      <c r="AX59" s="35"/>
      <c r="AY59" s="35"/>
      <c r="AZ59" s="35"/>
      <c r="BA59" s="35"/>
      <c r="BB59" s="35"/>
      <c r="BC59" s="35"/>
      <c r="BD59" s="35"/>
      <c r="BE59" s="35"/>
    </row>
  </sheetData>
  <sheetProtection algorithmName="SHA-512" hashValue="JVovHELhWxx8C5JWeZTMkh/eFVCoEuzAd6+HoeN+2gvd9k6OR0aMyrzlw7VE3G3tfGAFDXlE0bpwxGozUMnQGw==" saltValue="sWA4blUTng76PmQCPrNmeIXyo3dzH2YQSf5wuR5KpoQNVnvaODI25PM8DxepuKBIQHBJp8vF+veff/1H5KxL+w==" spinCount="100000" sheet="1" objects="1" scenarios="1" formatColumns="0" formatRows="0"/>
  <mergeCells count="50">
    <mergeCell ref="AR2:BE2"/>
    <mergeCell ref="AN56:AP56"/>
    <mergeCell ref="AG56:AM56"/>
    <mergeCell ref="D56:H56"/>
    <mergeCell ref="J56:AF56"/>
    <mergeCell ref="AN57:AP57"/>
    <mergeCell ref="AG57:AM57"/>
    <mergeCell ref="D57:H57"/>
    <mergeCell ref="J57:AF57"/>
    <mergeCell ref="C52:G52"/>
    <mergeCell ref="I52:AF52"/>
    <mergeCell ref="AG52:AM52"/>
    <mergeCell ref="AN52:AP52"/>
    <mergeCell ref="AN55:AP55"/>
    <mergeCell ref="AG55:AM55"/>
    <mergeCell ref="D55:H55"/>
    <mergeCell ref="J55:AF55"/>
    <mergeCell ref="AG54:AM54"/>
    <mergeCell ref="AN54:AP54"/>
    <mergeCell ref="L45:AO45"/>
    <mergeCell ref="AM47:AN47"/>
    <mergeCell ref="AM49:AP49"/>
    <mergeCell ref="AS49:AT51"/>
    <mergeCell ref="AM50:AP50"/>
    <mergeCell ref="W33:AE33"/>
    <mergeCell ref="AK33:AO33"/>
    <mergeCell ref="L33:P33"/>
    <mergeCell ref="X35:AB35"/>
    <mergeCell ref="AK35:AO35"/>
    <mergeCell ref="AK31:AO31"/>
    <mergeCell ref="L31:P31"/>
    <mergeCell ref="W32:AE32"/>
    <mergeCell ref="AK32:AO32"/>
    <mergeCell ref="L32:P32"/>
    <mergeCell ref="BE5:BE32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</mergeCells>
  <hyperlinks>
    <hyperlink ref="A55" location="'SO100-a - Parkoviště A'!C2" display="/"/>
    <hyperlink ref="A56" location="'SO100-b - Parkoviště B'!C2" display="/"/>
    <hyperlink ref="A57" location="'VON - Vedlejší a ostatní ...'!C2" display="/"/>
  </hyperlink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195"/>
  <sheetViews>
    <sheetView showGridLines="0" workbookViewId="0"/>
  </sheetViews>
  <sheetFormatPr defaultRowHeight="14.4"/>
  <cols>
    <col min="1" max="1" width="8.28515625" style="1" customWidth="1"/>
    <col min="2" max="2" width="1.140625" style="1" customWidth="1"/>
    <col min="3" max="3" width="4.140625" style="1" customWidth="1"/>
    <col min="4" max="4" width="4.28515625" style="1" customWidth="1"/>
    <col min="5" max="5" width="17.140625" style="1" customWidth="1"/>
    <col min="6" max="6" width="100.85546875" style="1" customWidth="1"/>
    <col min="7" max="7" width="7.42578125" style="1" customWidth="1"/>
    <col min="8" max="8" width="14" style="1" customWidth="1"/>
    <col min="9" max="9" width="15.85546875" style="1" customWidth="1"/>
    <col min="10" max="11" width="22.28515625" style="1" customWidth="1"/>
    <col min="12" max="12" width="9.28515625" style="1" customWidth="1"/>
    <col min="13" max="13" width="10.85546875" style="1" hidden="1" customWidth="1"/>
    <col min="14" max="14" width="9.28515625" style="1" hidden="1"/>
    <col min="15" max="20" width="14.140625" style="1" hidden="1" customWidth="1"/>
    <col min="21" max="21" width="16.28515625" style="1" hidden="1" customWidth="1"/>
    <col min="22" max="22" width="12.28515625" style="1" customWidth="1"/>
    <col min="23" max="23" width="16.28515625" style="1" customWidth="1"/>
    <col min="24" max="24" width="12.28515625" style="1" customWidth="1"/>
    <col min="25" max="25" width="15" style="1" customWidth="1"/>
    <col min="26" max="26" width="11" style="1" customWidth="1"/>
    <col min="27" max="27" width="15" style="1" customWidth="1"/>
    <col min="28" max="28" width="16.28515625" style="1" customWidth="1"/>
    <col min="29" max="29" width="11" style="1" customWidth="1"/>
    <col min="30" max="30" width="15" style="1" customWidth="1"/>
    <col min="31" max="31" width="16.28515625" style="1" customWidth="1"/>
    <col min="44" max="65" width="9.28515625" style="1" hidden="1"/>
  </cols>
  <sheetData>
    <row r="2" spans="1:46" s="1" customFormat="1" ht="36.9" customHeight="1">
      <c r="L2" s="355"/>
      <c r="M2" s="355"/>
      <c r="N2" s="355"/>
      <c r="O2" s="355"/>
      <c r="P2" s="355"/>
      <c r="Q2" s="355"/>
      <c r="R2" s="355"/>
      <c r="S2" s="355"/>
      <c r="T2" s="355"/>
      <c r="U2" s="355"/>
      <c r="V2" s="355"/>
      <c r="AT2" s="18" t="s">
        <v>85</v>
      </c>
    </row>
    <row r="3" spans="1:46" s="1" customFormat="1" ht="6.9" customHeight="1">
      <c r="B3" s="102"/>
      <c r="C3" s="103"/>
      <c r="D3" s="103"/>
      <c r="E3" s="103"/>
      <c r="F3" s="103"/>
      <c r="G3" s="103"/>
      <c r="H3" s="103"/>
      <c r="I3" s="103"/>
      <c r="J3" s="103"/>
      <c r="K3" s="103"/>
      <c r="L3" s="21"/>
      <c r="AT3" s="18" t="s">
        <v>86</v>
      </c>
    </row>
    <row r="4" spans="1:46" s="1" customFormat="1" ht="24.9" customHeight="1">
      <c r="B4" s="21"/>
      <c r="D4" s="104" t="s">
        <v>93</v>
      </c>
      <c r="L4" s="21"/>
      <c r="M4" s="105" t="s">
        <v>10</v>
      </c>
      <c r="AT4" s="18" t="s">
        <v>4</v>
      </c>
    </row>
    <row r="5" spans="1:46" s="1" customFormat="1" ht="6.9" customHeight="1">
      <c r="B5" s="21"/>
      <c r="L5" s="21"/>
    </row>
    <row r="6" spans="1:46" s="1" customFormat="1" ht="12" customHeight="1">
      <c r="B6" s="21"/>
      <c r="D6" s="106" t="s">
        <v>16</v>
      </c>
      <c r="L6" s="21"/>
    </row>
    <row r="7" spans="1:46" s="1" customFormat="1" ht="16.5" customHeight="1">
      <c r="B7" s="21"/>
      <c r="E7" s="356" t="str">
        <f>'Rekapitulace stavby'!K6</f>
        <v>Psáry - K Junčáku</v>
      </c>
      <c r="F7" s="357"/>
      <c r="G7" s="357"/>
      <c r="H7" s="357"/>
      <c r="L7" s="21"/>
    </row>
    <row r="8" spans="1:46" s="2" customFormat="1" ht="12" customHeight="1">
      <c r="A8" s="35"/>
      <c r="B8" s="40"/>
      <c r="C8" s="35"/>
      <c r="D8" s="106" t="s">
        <v>94</v>
      </c>
      <c r="E8" s="35"/>
      <c r="F8" s="35"/>
      <c r="G8" s="35"/>
      <c r="H8" s="35"/>
      <c r="I8" s="35"/>
      <c r="J8" s="35"/>
      <c r="K8" s="35"/>
      <c r="L8" s="107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</row>
    <row r="9" spans="1:46" s="2" customFormat="1" ht="16.5" customHeight="1">
      <c r="A9" s="35"/>
      <c r="B9" s="40"/>
      <c r="C9" s="35"/>
      <c r="D9" s="35"/>
      <c r="E9" s="358" t="s">
        <v>95</v>
      </c>
      <c r="F9" s="359"/>
      <c r="G9" s="359"/>
      <c r="H9" s="359"/>
      <c r="I9" s="35"/>
      <c r="J9" s="35"/>
      <c r="K9" s="35"/>
      <c r="L9" s="107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</row>
    <row r="10" spans="1:46" s="2" customFormat="1" ht="10.199999999999999">
      <c r="A10" s="35"/>
      <c r="B10" s="40"/>
      <c r="C10" s="35"/>
      <c r="D10" s="35"/>
      <c r="E10" s="35"/>
      <c r="F10" s="35"/>
      <c r="G10" s="35"/>
      <c r="H10" s="35"/>
      <c r="I10" s="35"/>
      <c r="J10" s="35"/>
      <c r="K10" s="35"/>
      <c r="L10" s="107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</row>
    <row r="11" spans="1:46" s="2" customFormat="1" ht="12" customHeight="1">
      <c r="A11" s="35"/>
      <c r="B11" s="40"/>
      <c r="C11" s="35"/>
      <c r="D11" s="106" t="s">
        <v>18</v>
      </c>
      <c r="E11" s="35"/>
      <c r="F11" s="108" t="s">
        <v>19</v>
      </c>
      <c r="G11" s="35"/>
      <c r="H11" s="35"/>
      <c r="I11" s="106" t="s">
        <v>20</v>
      </c>
      <c r="J11" s="108" t="s">
        <v>19</v>
      </c>
      <c r="K11" s="35"/>
      <c r="L11" s="107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pans="1:46" s="2" customFormat="1" ht="12" customHeight="1">
      <c r="A12" s="35"/>
      <c r="B12" s="40"/>
      <c r="C12" s="35"/>
      <c r="D12" s="106" t="s">
        <v>21</v>
      </c>
      <c r="E12" s="35"/>
      <c r="F12" s="108" t="s">
        <v>22</v>
      </c>
      <c r="G12" s="35"/>
      <c r="H12" s="35"/>
      <c r="I12" s="106" t="s">
        <v>23</v>
      </c>
      <c r="J12" s="109" t="str">
        <f>'Rekapitulace stavby'!AN8</f>
        <v>7. 3. 2024</v>
      </c>
      <c r="K12" s="35"/>
      <c r="L12" s="107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pans="1:46" s="2" customFormat="1" ht="10.8" customHeight="1">
      <c r="A13" s="35"/>
      <c r="B13" s="40"/>
      <c r="C13" s="35"/>
      <c r="D13" s="35"/>
      <c r="E13" s="35"/>
      <c r="F13" s="35"/>
      <c r="G13" s="35"/>
      <c r="H13" s="35"/>
      <c r="I13" s="35"/>
      <c r="J13" s="35"/>
      <c r="K13" s="35"/>
      <c r="L13" s="107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pans="1:46" s="2" customFormat="1" ht="12" customHeight="1">
      <c r="A14" s="35"/>
      <c r="B14" s="40"/>
      <c r="C14" s="35"/>
      <c r="D14" s="106" t="s">
        <v>25</v>
      </c>
      <c r="E14" s="35"/>
      <c r="F14" s="35"/>
      <c r="G14" s="35"/>
      <c r="H14" s="35"/>
      <c r="I14" s="106" t="s">
        <v>26</v>
      </c>
      <c r="J14" s="108" t="s">
        <v>27</v>
      </c>
      <c r="K14" s="35"/>
      <c r="L14" s="107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pans="1:46" s="2" customFormat="1" ht="18" customHeight="1">
      <c r="A15" s="35"/>
      <c r="B15" s="40"/>
      <c r="C15" s="35"/>
      <c r="D15" s="35"/>
      <c r="E15" s="108" t="s">
        <v>28</v>
      </c>
      <c r="F15" s="35"/>
      <c r="G15" s="35"/>
      <c r="H15" s="35"/>
      <c r="I15" s="106" t="s">
        <v>29</v>
      </c>
      <c r="J15" s="108" t="s">
        <v>30</v>
      </c>
      <c r="K15" s="35"/>
      <c r="L15" s="107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pans="1:46" s="2" customFormat="1" ht="6.9" customHeight="1">
      <c r="A16" s="35"/>
      <c r="B16" s="40"/>
      <c r="C16" s="35"/>
      <c r="D16" s="35"/>
      <c r="E16" s="35"/>
      <c r="F16" s="35"/>
      <c r="G16" s="35"/>
      <c r="H16" s="35"/>
      <c r="I16" s="35"/>
      <c r="J16" s="35"/>
      <c r="K16" s="35"/>
      <c r="L16" s="107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pans="1:31" s="2" customFormat="1" ht="12" customHeight="1">
      <c r="A17" s="35"/>
      <c r="B17" s="40"/>
      <c r="C17" s="35"/>
      <c r="D17" s="106" t="s">
        <v>31</v>
      </c>
      <c r="E17" s="35"/>
      <c r="F17" s="35"/>
      <c r="G17" s="35"/>
      <c r="H17" s="35"/>
      <c r="I17" s="106" t="s">
        <v>26</v>
      </c>
      <c r="J17" s="31" t="str">
        <f>'Rekapitulace stavby'!AN13</f>
        <v>Vyplň údaj</v>
      </c>
      <c r="K17" s="35"/>
      <c r="L17" s="107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pans="1:31" s="2" customFormat="1" ht="18" customHeight="1">
      <c r="A18" s="35"/>
      <c r="B18" s="40"/>
      <c r="C18" s="35"/>
      <c r="D18" s="35"/>
      <c r="E18" s="360" t="str">
        <f>'Rekapitulace stavby'!E14</f>
        <v>Vyplň údaj</v>
      </c>
      <c r="F18" s="361"/>
      <c r="G18" s="361"/>
      <c r="H18" s="361"/>
      <c r="I18" s="106" t="s">
        <v>29</v>
      </c>
      <c r="J18" s="31" t="str">
        <f>'Rekapitulace stavby'!AN14</f>
        <v>Vyplň údaj</v>
      </c>
      <c r="K18" s="35"/>
      <c r="L18" s="107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pans="1:31" s="2" customFormat="1" ht="6.9" customHeight="1">
      <c r="A19" s="35"/>
      <c r="B19" s="40"/>
      <c r="C19" s="35"/>
      <c r="D19" s="35"/>
      <c r="E19" s="35"/>
      <c r="F19" s="35"/>
      <c r="G19" s="35"/>
      <c r="H19" s="35"/>
      <c r="I19" s="35"/>
      <c r="J19" s="35"/>
      <c r="K19" s="35"/>
      <c r="L19" s="107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pans="1:31" s="2" customFormat="1" ht="12" customHeight="1">
      <c r="A20" s="35"/>
      <c r="B20" s="40"/>
      <c r="C20" s="35"/>
      <c r="D20" s="106" t="s">
        <v>33</v>
      </c>
      <c r="E20" s="35"/>
      <c r="F20" s="35"/>
      <c r="G20" s="35"/>
      <c r="H20" s="35"/>
      <c r="I20" s="106" t="s">
        <v>26</v>
      </c>
      <c r="J20" s="108" t="s">
        <v>34</v>
      </c>
      <c r="K20" s="35"/>
      <c r="L20" s="107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pans="1:31" s="2" customFormat="1" ht="18" customHeight="1">
      <c r="A21" s="35"/>
      <c r="B21" s="40"/>
      <c r="C21" s="35"/>
      <c r="D21" s="35"/>
      <c r="E21" s="108" t="s">
        <v>35</v>
      </c>
      <c r="F21" s="35"/>
      <c r="G21" s="35"/>
      <c r="H21" s="35"/>
      <c r="I21" s="106" t="s">
        <v>29</v>
      </c>
      <c r="J21" s="108" t="s">
        <v>19</v>
      </c>
      <c r="K21" s="35"/>
      <c r="L21" s="107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pans="1:31" s="2" customFormat="1" ht="6.9" customHeight="1">
      <c r="A22" s="35"/>
      <c r="B22" s="40"/>
      <c r="C22" s="35"/>
      <c r="D22" s="35"/>
      <c r="E22" s="35"/>
      <c r="F22" s="35"/>
      <c r="G22" s="35"/>
      <c r="H22" s="35"/>
      <c r="I22" s="35"/>
      <c r="J22" s="35"/>
      <c r="K22" s="35"/>
      <c r="L22" s="107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pans="1:31" s="2" customFormat="1" ht="12" customHeight="1">
      <c r="A23" s="35"/>
      <c r="B23" s="40"/>
      <c r="C23" s="35"/>
      <c r="D23" s="106" t="s">
        <v>37</v>
      </c>
      <c r="E23" s="35"/>
      <c r="F23" s="35"/>
      <c r="G23" s="35"/>
      <c r="H23" s="35"/>
      <c r="I23" s="106" t="s">
        <v>26</v>
      </c>
      <c r="J23" s="108" t="s">
        <v>38</v>
      </c>
      <c r="K23" s="35"/>
      <c r="L23" s="107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pans="1:31" s="2" customFormat="1" ht="18" customHeight="1">
      <c r="A24" s="35"/>
      <c r="B24" s="40"/>
      <c r="C24" s="35"/>
      <c r="D24" s="35"/>
      <c r="E24" s="108" t="s">
        <v>39</v>
      </c>
      <c r="F24" s="35"/>
      <c r="G24" s="35"/>
      <c r="H24" s="35"/>
      <c r="I24" s="106" t="s">
        <v>29</v>
      </c>
      <c r="J24" s="108" t="s">
        <v>19</v>
      </c>
      <c r="K24" s="35"/>
      <c r="L24" s="107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pans="1:31" s="2" customFormat="1" ht="6.9" customHeight="1">
      <c r="A25" s="35"/>
      <c r="B25" s="40"/>
      <c r="C25" s="35"/>
      <c r="D25" s="35"/>
      <c r="E25" s="35"/>
      <c r="F25" s="35"/>
      <c r="G25" s="35"/>
      <c r="H25" s="35"/>
      <c r="I25" s="35"/>
      <c r="J25" s="35"/>
      <c r="K25" s="35"/>
      <c r="L25" s="107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spans="1:31" s="2" customFormat="1" ht="12" customHeight="1">
      <c r="A26" s="35"/>
      <c r="B26" s="40"/>
      <c r="C26" s="35"/>
      <c r="D26" s="106" t="s">
        <v>40</v>
      </c>
      <c r="E26" s="35"/>
      <c r="F26" s="35"/>
      <c r="G26" s="35"/>
      <c r="H26" s="35"/>
      <c r="I26" s="35"/>
      <c r="J26" s="35"/>
      <c r="K26" s="35"/>
      <c r="L26" s="107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pans="1:31" s="8" customFormat="1" ht="16.5" customHeight="1">
      <c r="A27" s="110"/>
      <c r="B27" s="111"/>
      <c r="C27" s="110"/>
      <c r="D27" s="110"/>
      <c r="E27" s="362" t="s">
        <v>19</v>
      </c>
      <c r="F27" s="362"/>
      <c r="G27" s="362"/>
      <c r="H27" s="362"/>
      <c r="I27" s="110"/>
      <c r="J27" s="110"/>
      <c r="K27" s="110"/>
      <c r="L27" s="112"/>
      <c r="S27" s="110"/>
      <c r="T27" s="110"/>
      <c r="U27" s="110"/>
      <c r="V27" s="110"/>
      <c r="W27" s="110"/>
      <c r="X27" s="110"/>
      <c r="Y27" s="110"/>
      <c r="Z27" s="110"/>
      <c r="AA27" s="110"/>
      <c r="AB27" s="110"/>
      <c r="AC27" s="110"/>
      <c r="AD27" s="110"/>
      <c r="AE27" s="110"/>
    </row>
    <row r="28" spans="1:31" s="2" customFormat="1" ht="6.9" customHeight="1">
      <c r="A28" s="35"/>
      <c r="B28" s="40"/>
      <c r="C28" s="35"/>
      <c r="D28" s="35"/>
      <c r="E28" s="35"/>
      <c r="F28" s="35"/>
      <c r="G28" s="35"/>
      <c r="H28" s="35"/>
      <c r="I28" s="35"/>
      <c r="J28" s="35"/>
      <c r="K28" s="35"/>
      <c r="L28" s="107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pans="1:31" s="2" customFormat="1" ht="6.9" customHeight="1">
      <c r="A29" s="35"/>
      <c r="B29" s="40"/>
      <c r="C29" s="35"/>
      <c r="D29" s="113"/>
      <c r="E29" s="113"/>
      <c r="F29" s="113"/>
      <c r="G29" s="113"/>
      <c r="H29" s="113"/>
      <c r="I29" s="113"/>
      <c r="J29" s="113"/>
      <c r="K29" s="113"/>
      <c r="L29" s="107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</row>
    <row r="30" spans="1:31" s="2" customFormat="1" ht="25.35" customHeight="1">
      <c r="A30" s="35"/>
      <c r="B30" s="40"/>
      <c r="C30" s="35"/>
      <c r="D30" s="114" t="s">
        <v>42</v>
      </c>
      <c r="E30" s="35"/>
      <c r="F30" s="35"/>
      <c r="G30" s="35"/>
      <c r="H30" s="35"/>
      <c r="I30" s="35"/>
      <c r="J30" s="115">
        <f>ROUND(J84, 2)</f>
        <v>0</v>
      </c>
      <c r="K30" s="35"/>
      <c r="L30" s="107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pans="1:31" s="2" customFormat="1" ht="6.9" customHeight="1">
      <c r="A31" s="35"/>
      <c r="B31" s="40"/>
      <c r="C31" s="35"/>
      <c r="D31" s="113"/>
      <c r="E31" s="113"/>
      <c r="F31" s="113"/>
      <c r="G31" s="113"/>
      <c r="H31" s="113"/>
      <c r="I31" s="113"/>
      <c r="J31" s="113"/>
      <c r="K31" s="113"/>
      <c r="L31" s="107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spans="1:31" s="2" customFormat="1" ht="14.4" customHeight="1">
      <c r="A32" s="35"/>
      <c r="B32" s="40"/>
      <c r="C32" s="35"/>
      <c r="D32" s="35"/>
      <c r="E32" s="35"/>
      <c r="F32" s="116" t="s">
        <v>44</v>
      </c>
      <c r="G32" s="35"/>
      <c r="H32" s="35"/>
      <c r="I32" s="116" t="s">
        <v>43</v>
      </c>
      <c r="J32" s="116" t="s">
        <v>45</v>
      </c>
      <c r="K32" s="35"/>
      <c r="L32" s="107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spans="1:31" s="2" customFormat="1" ht="14.4" customHeight="1">
      <c r="A33" s="35"/>
      <c r="B33" s="40"/>
      <c r="C33" s="35"/>
      <c r="D33" s="117" t="s">
        <v>46</v>
      </c>
      <c r="E33" s="106" t="s">
        <v>47</v>
      </c>
      <c r="F33" s="118">
        <f>ROUND((SUM(BE84:BE194)),  2)</f>
        <v>0</v>
      </c>
      <c r="G33" s="35"/>
      <c r="H33" s="35"/>
      <c r="I33" s="119">
        <v>0.21</v>
      </c>
      <c r="J33" s="118">
        <f>ROUND(((SUM(BE84:BE194))*I33),  2)</f>
        <v>0</v>
      </c>
      <c r="K33" s="35"/>
      <c r="L33" s="107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spans="1:31" s="2" customFormat="1" ht="14.4" customHeight="1">
      <c r="A34" s="35"/>
      <c r="B34" s="40"/>
      <c r="C34" s="35"/>
      <c r="D34" s="35"/>
      <c r="E34" s="106" t="s">
        <v>48</v>
      </c>
      <c r="F34" s="118">
        <f>ROUND((SUM(BF84:BF194)),  2)</f>
        <v>0</v>
      </c>
      <c r="G34" s="35"/>
      <c r="H34" s="35"/>
      <c r="I34" s="119">
        <v>0.12</v>
      </c>
      <c r="J34" s="118">
        <f>ROUND(((SUM(BF84:BF194))*I34),  2)</f>
        <v>0</v>
      </c>
      <c r="K34" s="35"/>
      <c r="L34" s="107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spans="1:31" s="2" customFormat="1" ht="14.4" hidden="1" customHeight="1">
      <c r="A35" s="35"/>
      <c r="B35" s="40"/>
      <c r="C35" s="35"/>
      <c r="D35" s="35"/>
      <c r="E35" s="106" t="s">
        <v>49</v>
      </c>
      <c r="F35" s="118">
        <f>ROUND((SUM(BG84:BG194)),  2)</f>
        <v>0</v>
      </c>
      <c r="G35" s="35"/>
      <c r="H35" s="35"/>
      <c r="I35" s="119">
        <v>0.21</v>
      </c>
      <c r="J35" s="118">
        <f>0</f>
        <v>0</v>
      </c>
      <c r="K35" s="35"/>
      <c r="L35" s="107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spans="1:31" s="2" customFormat="1" ht="14.4" hidden="1" customHeight="1">
      <c r="A36" s="35"/>
      <c r="B36" s="40"/>
      <c r="C36" s="35"/>
      <c r="D36" s="35"/>
      <c r="E36" s="106" t="s">
        <v>50</v>
      </c>
      <c r="F36" s="118">
        <f>ROUND((SUM(BH84:BH194)),  2)</f>
        <v>0</v>
      </c>
      <c r="G36" s="35"/>
      <c r="H36" s="35"/>
      <c r="I36" s="119">
        <v>0.12</v>
      </c>
      <c r="J36" s="118">
        <f>0</f>
        <v>0</v>
      </c>
      <c r="K36" s="35"/>
      <c r="L36" s="107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spans="1:31" s="2" customFormat="1" ht="14.4" hidden="1" customHeight="1">
      <c r="A37" s="35"/>
      <c r="B37" s="40"/>
      <c r="C37" s="35"/>
      <c r="D37" s="35"/>
      <c r="E37" s="106" t="s">
        <v>51</v>
      </c>
      <c r="F37" s="118">
        <f>ROUND((SUM(BI84:BI194)),  2)</f>
        <v>0</v>
      </c>
      <c r="G37" s="35"/>
      <c r="H37" s="35"/>
      <c r="I37" s="119">
        <v>0</v>
      </c>
      <c r="J37" s="118">
        <f>0</f>
        <v>0</v>
      </c>
      <c r="K37" s="35"/>
      <c r="L37" s="107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spans="1:31" s="2" customFormat="1" ht="6.9" customHeight="1">
      <c r="A38" s="35"/>
      <c r="B38" s="40"/>
      <c r="C38" s="35"/>
      <c r="D38" s="35"/>
      <c r="E38" s="35"/>
      <c r="F38" s="35"/>
      <c r="G38" s="35"/>
      <c r="H38" s="35"/>
      <c r="I38" s="35"/>
      <c r="J38" s="35"/>
      <c r="K38" s="35"/>
      <c r="L38" s="107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spans="1:31" s="2" customFormat="1" ht="25.35" customHeight="1">
      <c r="A39" s="35"/>
      <c r="B39" s="40"/>
      <c r="C39" s="120"/>
      <c r="D39" s="121" t="s">
        <v>52</v>
      </c>
      <c r="E39" s="122"/>
      <c r="F39" s="122"/>
      <c r="G39" s="123" t="s">
        <v>53</v>
      </c>
      <c r="H39" s="124" t="s">
        <v>54</v>
      </c>
      <c r="I39" s="122"/>
      <c r="J39" s="125">
        <f>SUM(J30:J37)</f>
        <v>0</v>
      </c>
      <c r="K39" s="126"/>
      <c r="L39" s="107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spans="1:31" s="2" customFormat="1" ht="14.4" customHeight="1">
      <c r="A40" s="35"/>
      <c r="B40" s="127"/>
      <c r="C40" s="128"/>
      <c r="D40" s="128"/>
      <c r="E40" s="128"/>
      <c r="F40" s="128"/>
      <c r="G40" s="128"/>
      <c r="H40" s="128"/>
      <c r="I40" s="128"/>
      <c r="J40" s="128"/>
      <c r="K40" s="128"/>
      <c r="L40" s="107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</row>
    <row r="44" spans="1:31" s="2" customFormat="1" ht="6.9" customHeight="1">
      <c r="A44" s="35"/>
      <c r="B44" s="129"/>
      <c r="C44" s="130"/>
      <c r="D44" s="130"/>
      <c r="E44" s="130"/>
      <c r="F44" s="130"/>
      <c r="G44" s="130"/>
      <c r="H44" s="130"/>
      <c r="I44" s="130"/>
      <c r="J44" s="130"/>
      <c r="K44" s="130"/>
      <c r="L44" s="107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/>
    </row>
    <row r="45" spans="1:31" s="2" customFormat="1" ht="24.9" customHeight="1">
      <c r="A45" s="35"/>
      <c r="B45" s="36"/>
      <c r="C45" s="24" t="s">
        <v>96</v>
      </c>
      <c r="D45" s="37"/>
      <c r="E45" s="37"/>
      <c r="F45" s="37"/>
      <c r="G45" s="37"/>
      <c r="H45" s="37"/>
      <c r="I45" s="37"/>
      <c r="J45" s="37"/>
      <c r="K45" s="37"/>
      <c r="L45" s="107"/>
      <c r="S45" s="35"/>
      <c r="T45" s="35"/>
      <c r="U45" s="35"/>
      <c r="V45" s="35"/>
      <c r="W45" s="35"/>
      <c r="X45" s="35"/>
      <c r="Y45" s="35"/>
      <c r="Z45" s="35"/>
      <c r="AA45" s="35"/>
      <c r="AB45" s="35"/>
      <c r="AC45" s="35"/>
      <c r="AD45" s="35"/>
      <c r="AE45" s="35"/>
    </row>
    <row r="46" spans="1:31" s="2" customFormat="1" ht="6.9" customHeight="1">
      <c r="A46" s="35"/>
      <c r="B46" s="36"/>
      <c r="C46" s="37"/>
      <c r="D46" s="37"/>
      <c r="E46" s="37"/>
      <c r="F46" s="37"/>
      <c r="G46" s="37"/>
      <c r="H46" s="37"/>
      <c r="I46" s="37"/>
      <c r="J46" s="37"/>
      <c r="K46" s="37"/>
      <c r="L46" s="107"/>
      <c r="S46" s="35"/>
      <c r="T46" s="35"/>
      <c r="U46" s="35"/>
      <c r="V46" s="35"/>
      <c r="W46" s="35"/>
      <c r="X46" s="35"/>
      <c r="Y46" s="35"/>
      <c r="Z46" s="35"/>
      <c r="AA46" s="35"/>
      <c r="AB46" s="35"/>
      <c r="AC46" s="35"/>
      <c r="AD46" s="35"/>
      <c r="AE46" s="35"/>
    </row>
    <row r="47" spans="1:31" s="2" customFormat="1" ht="12" customHeight="1">
      <c r="A47" s="35"/>
      <c r="B47" s="36"/>
      <c r="C47" s="30" t="s">
        <v>16</v>
      </c>
      <c r="D47" s="37"/>
      <c r="E47" s="37"/>
      <c r="F47" s="37"/>
      <c r="G47" s="37"/>
      <c r="H47" s="37"/>
      <c r="I47" s="37"/>
      <c r="J47" s="37"/>
      <c r="K47" s="37"/>
      <c r="L47" s="107"/>
      <c r="S47" s="35"/>
      <c r="T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  <c r="AE47" s="35"/>
    </row>
    <row r="48" spans="1:31" s="2" customFormat="1" ht="16.5" customHeight="1">
      <c r="A48" s="35"/>
      <c r="B48" s="36"/>
      <c r="C48" s="37"/>
      <c r="D48" s="37"/>
      <c r="E48" s="363" t="str">
        <f>E7</f>
        <v>Psáry - K Junčáku</v>
      </c>
      <c r="F48" s="364"/>
      <c r="G48" s="364"/>
      <c r="H48" s="364"/>
      <c r="I48" s="37"/>
      <c r="J48" s="37"/>
      <c r="K48" s="37"/>
      <c r="L48" s="107"/>
      <c r="S48" s="35"/>
      <c r="T48" s="35"/>
      <c r="U48" s="35"/>
      <c r="V48" s="35"/>
      <c r="W48" s="35"/>
      <c r="X48" s="35"/>
      <c r="Y48" s="35"/>
      <c r="Z48" s="35"/>
      <c r="AA48" s="35"/>
      <c r="AB48" s="35"/>
      <c r="AC48" s="35"/>
      <c r="AD48" s="35"/>
      <c r="AE48" s="35"/>
    </row>
    <row r="49" spans="1:47" s="2" customFormat="1" ht="12" customHeight="1">
      <c r="A49" s="35"/>
      <c r="B49" s="36"/>
      <c r="C49" s="30" t="s">
        <v>94</v>
      </c>
      <c r="D49" s="37"/>
      <c r="E49" s="37"/>
      <c r="F49" s="37"/>
      <c r="G49" s="37"/>
      <c r="H49" s="37"/>
      <c r="I49" s="37"/>
      <c r="J49" s="37"/>
      <c r="K49" s="37"/>
      <c r="L49" s="107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  <c r="AE49" s="35"/>
    </row>
    <row r="50" spans="1:47" s="2" customFormat="1" ht="16.5" customHeight="1">
      <c r="A50" s="35"/>
      <c r="B50" s="36"/>
      <c r="C50" s="37"/>
      <c r="D50" s="37"/>
      <c r="E50" s="335" t="str">
        <f>E9</f>
        <v>SO100-a - Parkoviště A</v>
      </c>
      <c r="F50" s="365"/>
      <c r="G50" s="365"/>
      <c r="H50" s="365"/>
      <c r="I50" s="37"/>
      <c r="J50" s="37"/>
      <c r="K50" s="37"/>
      <c r="L50" s="107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</row>
    <row r="51" spans="1:47" s="2" customFormat="1" ht="6.9" customHeight="1">
      <c r="A51" s="35"/>
      <c r="B51" s="36"/>
      <c r="C51" s="37"/>
      <c r="D51" s="37"/>
      <c r="E51" s="37"/>
      <c r="F51" s="37"/>
      <c r="G51" s="37"/>
      <c r="H51" s="37"/>
      <c r="I51" s="37"/>
      <c r="J51" s="37"/>
      <c r="K51" s="37"/>
      <c r="L51" s="107"/>
      <c r="S51" s="35"/>
      <c r="T51" s="35"/>
      <c r="U51" s="35"/>
      <c r="V51" s="35"/>
      <c r="W51" s="35"/>
      <c r="X51" s="35"/>
      <c r="Y51" s="35"/>
      <c r="Z51" s="35"/>
      <c r="AA51" s="35"/>
      <c r="AB51" s="35"/>
      <c r="AC51" s="35"/>
      <c r="AD51" s="35"/>
      <c r="AE51" s="35"/>
    </row>
    <row r="52" spans="1:47" s="2" customFormat="1" ht="12" customHeight="1">
      <c r="A52" s="35"/>
      <c r="B52" s="36"/>
      <c r="C52" s="30" t="s">
        <v>21</v>
      </c>
      <c r="D52" s="37"/>
      <c r="E52" s="37"/>
      <c r="F52" s="28" t="str">
        <f>F12</f>
        <v>Psáry</v>
      </c>
      <c r="G52" s="37"/>
      <c r="H52" s="37"/>
      <c r="I52" s="30" t="s">
        <v>23</v>
      </c>
      <c r="J52" s="60" t="str">
        <f>IF(J12="","",J12)</f>
        <v>7. 3. 2024</v>
      </c>
      <c r="K52" s="37"/>
      <c r="L52" s="107"/>
      <c r="S52" s="35"/>
      <c r="T52" s="35"/>
      <c r="U52" s="35"/>
      <c r="V52" s="35"/>
      <c r="W52" s="35"/>
      <c r="X52" s="35"/>
      <c r="Y52" s="35"/>
      <c r="Z52" s="35"/>
      <c r="AA52" s="35"/>
      <c r="AB52" s="35"/>
      <c r="AC52" s="35"/>
      <c r="AD52" s="35"/>
      <c r="AE52" s="35"/>
    </row>
    <row r="53" spans="1:47" s="2" customFormat="1" ht="6.9" customHeight="1">
      <c r="A53" s="35"/>
      <c r="B53" s="36"/>
      <c r="C53" s="37"/>
      <c r="D53" s="37"/>
      <c r="E53" s="37"/>
      <c r="F53" s="37"/>
      <c r="G53" s="37"/>
      <c r="H53" s="37"/>
      <c r="I53" s="37"/>
      <c r="J53" s="37"/>
      <c r="K53" s="37"/>
      <c r="L53" s="107"/>
      <c r="S53" s="35"/>
      <c r="T53" s="35"/>
      <c r="U53" s="35"/>
      <c r="V53" s="35"/>
      <c r="W53" s="35"/>
      <c r="X53" s="35"/>
      <c r="Y53" s="35"/>
      <c r="Z53" s="35"/>
      <c r="AA53" s="35"/>
      <c r="AB53" s="35"/>
      <c r="AC53" s="35"/>
      <c r="AD53" s="35"/>
      <c r="AE53" s="35"/>
    </row>
    <row r="54" spans="1:47" s="2" customFormat="1" ht="15.15" customHeight="1">
      <c r="A54" s="35"/>
      <c r="B54" s="36"/>
      <c r="C54" s="30" t="s">
        <v>25</v>
      </c>
      <c r="D54" s="37"/>
      <c r="E54" s="37"/>
      <c r="F54" s="28" t="str">
        <f>E15</f>
        <v>Obec Psáry</v>
      </c>
      <c r="G54" s="37"/>
      <c r="H54" s="37"/>
      <c r="I54" s="30" t="s">
        <v>33</v>
      </c>
      <c r="J54" s="33" t="str">
        <f>E21</f>
        <v>AllPlan Projekt s.r.o.</v>
      </c>
      <c r="K54" s="37"/>
      <c r="L54" s="107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5"/>
      <c r="AD54" s="35"/>
      <c r="AE54" s="35"/>
    </row>
    <row r="55" spans="1:47" s="2" customFormat="1" ht="15.15" customHeight="1">
      <c r="A55" s="35"/>
      <c r="B55" s="36"/>
      <c r="C55" s="30" t="s">
        <v>31</v>
      </c>
      <c r="D55" s="37"/>
      <c r="E55" s="37"/>
      <c r="F55" s="28" t="str">
        <f>IF(E18="","",E18)</f>
        <v>Vyplň údaj</v>
      </c>
      <c r="G55" s="37"/>
      <c r="H55" s="37"/>
      <c r="I55" s="30" t="s">
        <v>37</v>
      </c>
      <c r="J55" s="33" t="str">
        <f>E24</f>
        <v>Václav Křišťál</v>
      </c>
      <c r="K55" s="37"/>
      <c r="L55" s="107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</row>
    <row r="56" spans="1:47" s="2" customFormat="1" ht="10.35" customHeight="1">
      <c r="A56" s="35"/>
      <c r="B56" s="36"/>
      <c r="C56" s="37"/>
      <c r="D56" s="37"/>
      <c r="E56" s="37"/>
      <c r="F56" s="37"/>
      <c r="G56" s="37"/>
      <c r="H56" s="37"/>
      <c r="I56" s="37"/>
      <c r="J56" s="37"/>
      <c r="K56" s="37"/>
      <c r="L56" s="107"/>
      <c r="S56" s="35"/>
      <c r="T56" s="35"/>
      <c r="U56" s="35"/>
      <c r="V56" s="35"/>
      <c r="W56" s="35"/>
      <c r="X56" s="35"/>
      <c r="Y56" s="35"/>
      <c r="Z56" s="35"/>
      <c r="AA56" s="35"/>
      <c r="AB56" s="35"/>
      <c r="AC56" s="35"/>
      <c r="AD56" s="35"/>
      <c r="AE56" s="35"/>
    </row>
    <row r="57" spans="1:47" s="2" customFormat="1" ht="29.25" customHeight="1">
      <c r="A57" s="35"/>
      <c r="B57" s="36"/>
      <c r="C57" s="131" t="s">
        <v>97</v>
      </c>
      <c r="D57" s="132"/>
      <c r="E57" s="132"/>
      <c r="F57" s="132"/>
      <c r="G57" s="132"/>
      <c r="H57" s="132"/>
      <c r="I57" s="132"/>
      <c r="J57" s="133" t="s">
        <v>98</v>
      </c>
      <c r="K57" s="132"/>
      <c r="L57" s="107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</row>
    <row r="58" spans="1:47" s="2" customFormat="1" ht="10.35" customHeight="1">
      <c r="A58" s="35"/>
      <c r="B58" s="36"/>
      <c r="C58" s="37"/>
      <c r="D58" s="37"/>
      <c r="E58" s="37"/>
      <c r="F58" s="37"/>
      <c r="G58" s="37"/>
      <c r="H58" s="37"/>
      <c r="I58" s="37"/>
      <c r="J58" s="37"/>
      <c r="K58" s="37"/>
      <c r="L58" s="107"/>
      <c r="S58" s="35"/>
      <c r="T58" s="35"/>
      <c r="U58" s="35"/>
      <c r="V58" s="35"/>
      <c r="W58" s="35"/>
      <c r="X58" s="35"/>
      <c r="Y58" s="35"/>
      <c r="Z58" s="35"/>
      <c r="AA58" s="35"/>
      <c r="AB58" s="35"/>
      <c r="AC58" s="35"/>
      <c r="AD58" s="35"/>
      <c r="AE58" s="35"/>
    </row>
    <row r="59" spans="1:47" s="2" customFormat="1" ht="22.8" customHeight="1">
      <c r="A59" s="35"/>
      <c r="B59" s="36"/>
      <c r="C59" s="134" t="s">
        <v>74</v>
      </c>
      <c r="D59" s="37"/>
      <c r="E59" s="37"/>
      <c r="F59" s="37"/>
      <c r="G59" s="37"/>
      <c r="H59" s="37"/>
      <c r="I59" s="37"/>
      <c r="J59" s="78">
        <f>J84</f>
        <v>0</v>
      </c>
      <c r="K59" s="37"/>
      <c r="L59" s="107"/>
      <c r="S59" s="35"/>
      <c r="T59" s="35"/>
      <c r="U59" s="35"/>
      <c r="V59" s="35"/>
      <c r="W59" s="35"/>
      <c r="X59" s="35"/>
      <c r="Y59" s="35"/>
      <c r="Z59" s="35"/>
      <c r="AA59" s="35"/>
      <c r="AB59" s="35"/>
      <c r="AC59" s="35"/>
      <c r="AD59" s="35"/>
      <c r="AE59" s="35"/>
      <c r="AU59" s="18" t="s">
        <v>99</v>
      </c>
    </row>
    <row r="60" spans="1:47" s="9" customFormat="1" ht="24.9" customHeight="1">
      <c r="B60" s="135"/>
      <c r="C60" s="136"/>
      <c r="D60" s="137" t="s">
        <v>100</v>
      </c>
      <c r="E60" s="138"/>
      <c r="F60" s="138"/>
      <c r="G60" s="138"/>
      <c r="H60" s="138"/>
      <c r="I60" s="138"/>
      <c r="J60" s="139">
        <f>J85</f>
        <v>0</v>
      </c>
      <c r="K60" s="136"/>
      <c r="L60" s="140"/>
    </row>
    <row r="61" spans="1:47" s="10" customFormat="1" ht="19.95" customHeight="1">
      <c r="B61" s="141"/>
      <c r="C61" s="142"/>
      <c r="D61" s="143" t="s">
        <v>101</v>
      </c>
      <c r="E61" s="144"/>
      <c r="F61" s="144"/>
      <c r="G61" s="144"/>
      <c r="H61" s="144"/>
      <c r="I61" s="144"/>
      <c r="J61" s="145">
        <f>J86</f>
        <v>0</v>
      </c>
      <c r="K61" s="142"/>
      <c r="L61" s="146"/>
    </row>
    <row r="62" spans="1:47" s="10" customFormat="1" ht="19.95" customHeight="1">
      <c r="B62" s="141"/>
      <c r="C62" s="142"/>
      <c r="D62" s="143" t="s">
        <v>102</v>
      </c>
      <c r="E62" s="144"/>
      <c r="F62" s="144"/>
      <c r="G62" s="144"/>
      <c r="H62" s="144"/>
      <c r="I62" s="144"/>
      <c r="J62" s="145">
        <f>J146</f>
        <v>0</v>
      </c>
      <c r="K62" s="142"/>
      <c r="L62" s="146"/>
    </row>
    <row r="63" spans="1:47" s="10" customFormat="1" ht="19.95" customHeight="1">
      <c r="B63" s="141"/>
      <c r="C63" s="142"/>
      <c r="D63" s="143" t="s">
        <v>103</v>
      </c>
      <c r="E63" s="144"/>
      <c r="F63" s="144"/>
      <c r="G63" s="144"/>
      <c r="H63" s="144"/>
      <c r="I63" s="144"/>
      <c r="J63" s="145">
        <f>J167</f>
        <v>0</v>
      </c>
      <c r="K63" s="142"/>
      <c r="L63" s="146"/>
    </row>
    <row r="64" spans="1:47" s="10" customFormat="1" ht="19.95" customHeight="1">
      <c r="B64" s="141"/>
      <c r="C64" s="142"/>
      <c r="D64" s="143" t="s">
        <v>104</v>
      </c>
      <c r="E64" s="144"/>
      <c r="F64" s="144"/>
      <c r="G64" s="144"/>
      <c r="H64" s="144"/>
      <c r="I64" s="144"/>
      <c r="J64" s="145">
        <f>J192</f>
        <v>0</v>
      </c>
      <c r="K64" s="142"/>
      <c r="L64" s="146"/>
    </row>
    <row r="65" spans="1:31" s="2" customFormat="1" ht="21.75" customHeight="1">
      <c r="A65" s="35"/>
      <c r="B65" s="36"/>
      <c r="C65" s="37"/>
      <c r="D65" s="37"/>
      <c r="E65" s="37"/>
      <c r="F65" s="37"/>
      <c r="G65" s="37"/>
      <c r="H65" s="37"/>
      <c r="I65" s="37"/>
      <c r="J65" s="37"/>
      <c r="K65" s="37"/>
      <c r="L65" s="107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</row>
    <row r="66" spans="1:31" s="2" customFormat="1" ht="6.9" customHeight="1">
      <c r="A66" s="35"/>
      <c r="B66" s="48"/>
      <c r="C66" s="49"/>
      <c r="D66" s="49"/>
      <c r="E66" s="49"/>
      <c r="F66" s="49"/>
      <c r="G66" s="49"/>
      <c r="H66" s="49"/>
      <c r="I66" s="49"/>
      <c r="J66" s="49"/>
      <c r="K66" s="49"/>
      <c r="L66" s="107"/>
      <c r="S66" s="35"/>
      <c r="T66" s="35"/>
      <c r="U66" s="35"/>
      <c r="V66" s="35"/>
      <c r="W66" s="35"/>
      <c r="X66" s="35"/>
      <c r="Y66" s="35"/>
      <c r="Z66" s="35"/>
      <c r="AA66" s="35"/>
      <c r="AB66" s="35"/>
      <c r="AC66" s="35"/>
      <c r="AD66" s="35"/>
      <c r="AE66" s="35"/>
    </row>
    <row r="70" spans="1:31" s="2" customFormat="1" ht="6.9" customHeight="1">
      <c r="A70" s="35"/>
      <c r="B70" s="50"/>
      <c r="C70" s="51"/>
      <c r="D70" s="51"/>
      <c r="E70" s="51"/>
      <c r="F70" s="51"/>
      <c r="G70" s="51"/>
      <c r="H70" s="51"/>
      <c r="I70" s="51"/>
      <c r="J70" s="51"/>
      <c r="K70" s="51"/>
      <c r="L70" s="107"/>
      <c r="S70" s="35"/>
      <c r="T70" s="35"/>
      <c r="U70" s="35"/>
      <c r="V70" s="35"/>
      <c r="W70" s="35"/>
      <c r="X70" s="35"/>
      <c r="Y70" s="35"/>
      <c r="Z70" s="35"/>
      <c r="AA70" s="35"/>
      <c r="AB70" s="35"/>
      <c r="AC70" s="35"/>
      <c r="AD70" s="35"/>
      <c r="AE70" s="35"/>
    </row>
    <row r="71" spans="1:31" s="2" customFormat="1" ht="24.9" customHeight="1">
      <c r="A71" s="35"/>
      <c r="B71" s="36"/>
      <c r="C71" s="24" t="s">
        <v>105</v>
      </c>
      <c r="D71" s="37"/>
      <c r="E71" s="37"/>
      <c r="F71" s="37"/>
      <c r="G71" s="37"/>
      <c r="H71" s="37"/>
      <c r="I71" s="37"/>
      <c r="J71" s="37"/>
      <c r="K71" s="37"/>
      <c r="L71" s="107"/>
      <c r="S71" s="35"/>
      <c r="T71" s="35"/>
      <c r="U71" s="35"/>
      <c r="V71" s="35"/>
      <c r="W71" s="35"/>
      <c r="X71" s="35"/>
      <c r="Y71" s="35"/>
      <c r="Z71" s="35"/>
      <c r="AA71" s="35"/>
      <c r="AB71" s="35"/>
      <c r="AC71" s="35"/>
      <c r="AD71" s="35"/>
      <c r="AE71" s="35"/>
    </row>
    <row r="72" spans="1:31" s="2" customFormat="1" ht="6.9" customHeight="1">
      <c r="A72" s="35"/>
      <c r="B72" s="36"/>
      <c r="C72" s="37"/>
      <c r="D72" s="37"/>
      <c r="E72" s="37"/>
      <c r="F72" s="37"/>
      <c r="G72" s="37"/>
      <c r="H72" s="37"/>
      <c r="I72" s="37"/>
      <c r="J72" s="37"/>
      <c r="K72" s="37"/>
      <c r="L72" s="107"/>
      <c r="S72" s="35"/>
      <c r="T72" s="35"/>
      <c r="U72" s="35"/>
      <c r="V72" s="35"/>
      <c r="W72" s="35"/>
      <c r="X72" s="35"/>
      <c r="Y72" s="35"/>
      <c r="Z72" s="35"/>
      <c r="AA72" s="35"/>
      <c r="AB72" s="35"/>
      <c r="AC72" s="35"/>
      <c r="AD72" s="35"/>
      <c r="AE72" s="35"/>
    </row>
    <row r="73" spans="1:31" s="2" customFormat="1" ht="12" customHeight="1">
      <c r="A73" s="35"/>
      <c r="B73" s="36"/>
      <c r="C73" s="30" t="s">
        <v>16</v>
      </c>
      <c r="D73" s="37"/>
      <c r="E73" s="37"/>
      <c r="F73" s="37"/>
      <c r="G73" s="37"/>
      <c r="H73" s="37"/>
      <c r="I73" s="37"/>
      <c r="J73" s="37"/>
      <c r="K73" s="37"/>
      <c r="L73" s="107"/>
      <c r="S73" s="35"/>
      <c r="T73" s="35"/>
      <c r="U73" s="35"/>
      <c r="V73" s="35"/>
      <c r="W73" s="35"/>
      <c r="X73" s="35"/>
      <c r="Y73" s="35"/>
      <c r="Z73" s="35"/>
      <c r="AA73" s="35"/>
      <c r="AB73" s="35"/>
      <c r="AC73" s="35"/>
      <c r="AD73" s="35"/>
      <c r="AE73" s="35"/>
    </row>
    <row r="74" spans="1:31" s="2" customFormat="1" ht="16.5" customHeight="1">
      <c r="A74" s="35"/>
      <c r="B74" s="36"/>
      <c r="C74" s="37"/>
      <c r="D74" s="37"/>
      <c r="E74" s="363" t="str">
        <f>E7</f>
        <v>Psáry - K Junčáku</v>
      </c>
      <c r="F74" s="364"/>
      <c r="G74" s="364"/>
      <c r="H74" s="364"/>
      <c r="I74" s="37"/>
      <c r="J74" s="37"/>
      <c r="K74" s="37"/>
      <c r="L74" s="107"/>
      <c r="S74" s="35"/>
      <c r="T74" s="35"/>
      <c r="U74" s="35"/>
      <c r="V74" s="35"/>
      <c r="W74" s="35"/>
      <c r="X74" s="35"/>
      <c r="Y74" s="35"/>
      <c r="Z74" s="35"/>
      <c r="AA74" s="35"/>
      <c r="AB74" s="35"/>
      <c r="AC74" s="35"/>
      <c r="AD74" s="35"/>
      <c r="AE74" s="35"/>
    </row>
    <row r="75" spans="1:31" s="2" customFormat="1" ht="12" customHeight="1">
      <c r="A75" s="35"/>
      <c r="B75" s="36"/>
      <c r="C75" s="30" t="s">
        <v>94</v>
      </c>
      <c r="D75" s="37"/>
      <c r="E75" s="37"/>
      <c r="F75" s="37"/>
      <c r="G75" s="37"/>
      <c r="H75" s="37"/>
      <c r="I75" s="37"/>
      <c r="J75" s="37"/>
      <c r="K75" s="37"/>
      <c r="L75" s="107"/>
      <c r="S75" s="35"/>
      <c r="T75" s="35"/>
      <c r="U75" s="35"/>
      <c r="V75" s="35"/>
      <c r="W75" s="35"/>
      <c r="X75" s="35"/>
      <c r="Y75" s="35"/>
      <c r="Z75" s="35"/>
      <c r="AA75" s="35"/>
      <c r="AB75" s="35"/>
      <c r="AC75" s="35"/>
      <c r="AD75" s="35"/>
      <c r="AE75" s="35"/>
    </row>
    <row r="76" spans="1:31" s="2" customFormat="1" ht="16.5" customHeight="1">
      <c r="A76" s="35"/>
      <c r="B76" s="36"/>
      <c r="C76" s="37"/>
      <c r="D76" s="37"/>
      <c r="E76" s="335" t="str">
        <f>E9</f>
        <v>SO100-a - Parkoviště A</v>
      </c>
      <c r="F76" s="365"/>
      <c r="G76" s="365"/>
      <c r="H76" s="365"/>
      <c r="I76" s="37"/>
      <c r="J76" s="37"/>
      <c r="K76" s="37"/>
      <c r="L76" s="107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spans="1:31" s="2" customFormat="1" ht="6.9" customHeight="1">
      <c r="A77" s="35"/>
      <c r="B77" s="36"/>
      <c r="C77" s="37"/>
      <c r="D77" s="37"/>
      <c r="E77" s="37"/>
      <c r="F77" s="37"/>
      <c r="G77" s="37"/>
      <c r="H77" s="37"/>
      <c r="I77" s="37"/>
      <c r="J77" s="37"/>
      <c r="K77" s="37"/>
      <c r="L77" s="107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78" spans="1:31" s="2" customFormat="1" ht="12" customHeight="1">
      <c r="A78" s="35"/>
      <c r="B78" s="36"/>
      <c r="C78" s="30" t="s">
        <v>21</v>
      </c>
      <c r="D78" s="37"/>
      <c r="E78" s="37"/>
      <c r="F78" s="28" t="str">
        <f>F12</f>
        <v>Psáry</v>
      </c>
      <c r="G78" s="37"/>
      <c r="H78" s="37"/>
      <c r="I78" s="30" t="s">
        <v>23</v>
      </c>
      <c r="J78" s="60" t="str">
        <f>IF(J12="","",J12)</f>
        <v>7. 3. 2024</v>
      </c>
      <c r="K78" s="37"/>
      <c r="L78" s="107"/>
      <c r="S78" s="35"/>
      <c r="T78" s="35"/>
      <c r="U78" s="35"/>
      <c r="V78" s="35"/>
      <c r="W78" s="35"/>
      <c r="X78" s="35"/>
      <c r="Y78" s="35"/>
      <c r="Z78" s="35"/>
      <c r="AA78" s="35"/>
      <c r="AB78" s="35"/>
      <c r="AC78" s="35"/>
      <c r="AD78" s="35"/>
      <c r="AE78" s="35"/>
    </row>
    <row r="79" spans="1:31" s="2" customFormat="1" ht="6.9" customHeight="1">
      <c r="A79" s="35"/>
      <c r="B79" s="36"/>
      <c r="C79" s="37"/>
      <c r="D79" s="37"/>
      <c r="E79" s="37"/>
      <c r="F79" s="37"/>
      <c r="G79" s="37"/>
      <c r="H79" s="37"/>
      <c r="I79" s="37"/>
      <c r="J79" s="37"/>
      <c r="K79" s="37"/>
      <c r="L79" s="107"/>
      <c r="S79" s="35"/>
      <c r="T79" s="35"/>
      <c r="U79" s="35"/>
      <c r="V79" s="35"/>
      <c r="W79" s="35"/>
      <c r="X79" s="35"/>
      <c r="Y79" s="35"/>
      <c r="Z79" s="35"/>
      <c r="AA79" s="35"/>
      <c r="AB79" s="35"/>
      <c r="AC79" s="35"/>
      <c r="AD79" s="35"/>
      <c r="AE79" s="35"/>
    </row>
    <row r="80" spans="1:31" s="2" customFormat="1" ht="15.15" customHeight="1">
      <c r="A80" s="35"/>
      <c r="B80" s="36"/>
      <c r="C80" s="30" t="s">
        <v>25</v>
      </c>
      <c r="D80" s="37"/>
      <c r="E80" s="37"/>
      <c r="F80" s="28" t="str">
        <f>E15</f>
        <v>Obec Psáry</v>
      </c>
      <c r="G80" s="37"/>
      <c r="H80" s="37"/>
      <c r="I80" s="30" t="s">
        <v>33</v>
      </c>
      <c r="J80" s="33" t="str">
        <f>E21</f>
        <v>AllPlan Projekt s.r.o.</v>
      </c>
      <c r="K80" s="37"/>
      <c r="L80" s="107"/>
      <c r="S80" s="35"/>
      <c r="T80" s="35"/>
      <c r="U80" s="35"/>
      <c r="V80" s="35"/>
      <c r="W80" s="35"/>
      <c r="X80" s="35"/>
      <c r="Y80" s="35"/>
      <c r="Z80" s="35"/>
      <c r="AA80" s="35"/>
      <c r="AB80" s="35"/>
      <c r="AC80" s="35"/>
      <c r="AD80" s="35"/>
      <c r="AE80" s="35"/>
    </row>
    <row r="81" spans="1:65" s="2" customFormat="1" ht="15.15" customHeight="1">
      <c r="A81" s="35"/>
      <c r="B81" s="36"/>
      <c r="C81" s="30" t="s">
        <v>31</v>
      </c>
      <c r="D81" s="37"/>
      <c r="E81" s="37"/>
      <c r="F81" s="28" t="str">
        <f>IF(E18="","",E18)</f>
        <v>Vyplň údaj</v>
      </c>
      <c r="G81" s="37"/>
      <c r="H81" s="37"/>
      <c r="I81" s="30" t="s">
        <v>37</v>
      </c>
      <c r="J81" s="33" t="str">
        <f>E24</f>
        <v>Václav Křišťál</v>
      </c>
      <c r="K81" s="37"/>
      <c r="L81" s="107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</row>
    <row r="82" spans="1:65" s="2" customFormat="1" ht="10.35" customHeight="1">
      <c r="A82" s="35"/>
      <c r="B82" s="36"/>
      <c r="C82" s="37"/>
      <c r="D82" s="37"/>
      <c r="E82" s="37"/>
      <c r="F82" s="37"/>
      <c r="G82" s="37"/>
      <c r="H82" s="37"/>
      <c r="I82" s="37"/>
      <c r="J82" s="37"/>
      <c r="K82" s="37"/>
      <c r="L82" s="107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</row>
    <row r="83" spans="1:65" s="11" customFormat="1" ht="29.25" customHeight="1">
      <c r="A83" s="147"/>
      <c r="B83" s="148"/>
      <c r="C83" s="149" t="s">
        <v>106</v>
      </c>
      <c r="D83" s="150" t="s">
        <v>61</v>
      </c>
      <c r="E83" s="150" t="s">
        <v>57</v>
      </c>
      <c r="F83" s="150" t="s">
        <v>58</v>
      </c>
      <c r="G83" s="150" t="s">
        <v>107</v>
      </c>
      <c r="H83" s="150" t="s">
        <v>108</v>
      </c>
      <c r="I83" s="150" t="s">
        <v>109</v>
      </c>
      <c r="J83" s="150" t="s">
        <v>98</v>
      </c>
      <c r="K83" s="151" t="s">
        <v>110</v>
      </c>
      <c r="L83" s="152"/>
      <c r="M83" s="69" t="s">
        <v>19</v>
      </c>
      <c r="N83" s="70" t="s">
        <v>46</v>
      </c>
      <c r="O83" s="70" t="s">
        <v>111</v>
      </c>
      <c r="P83" s="70" t="s">
        <v>112</v>
      </c>
      <c r="Q83" s="70" t="s">
        <v>113</v>
      </c>
      <c r="R83" s="70" t="s">
        <v>114</v>
      </c>
      <c r="S83" s="70" t="s">
        <v>115</v>
      </c>
      <c r="T83" s="71" t="s">
        <v>116</v>
      </c>
      <c r="U83" s="147"/>
      <c r="V83" s="147"/>
      <c r="W83" s="147"/>
      <c r="X83" s="147"/>
      <c r="Y83" s="147"/>
      <c r="Z83" s="147"/>
      <c r="AA83" s="147"/>
      <c r="AB83" s="147"/>
      <c r="AC83" s="147"/>
      <c r="AD83" s="147"/>
      <c r="AE83" s="147"/>
    </row>
    <row r="84" spans="1:65" s="2" customFormat="1" ht="22.8" customHeight="1">
      <c r="A84" s="35"/>
      <c r="B84" s="36"/>
      <c r="C84" s="76" t="s">
        <v>117</v>
      </c>
      <c r="D84" s="37"/>
      <c r="E84" s="37"/>
      <c r="F84" s="37"/>
      <c r="G84" s="37"/>
      <c r="H84" s="37"/>
      <c r="I84" s="37"/>
      <c r="J84" s="153">
        <f>BK84</f>
        <v>0</v>
      </c>
      <c r="K84" s="37"/>
      <c r="L84" s="40"/>
      <c r="M84" s="72"/>
      <c r="N84" s="154"/>
      <c r="O84" s="73"/>
      <c r="P84" s="155">
        <f>P85</f>
        <v>0</v>
      </c>
      <c r="Q84" s="73"/>
      <c r="R84" s="155">
        <f>R85</f>
        <v>43.556608279999999</v>
      </c>
      <c r="S84" s="73"/>
      <c r="T84" s="156">
        <f>T85</f>
        <v>0</v>
      </c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  <c r="AT84" s="18" t="s">
        <v>75</v>
      </c>
      <c r="AU84" s="18" t="s">
        <v>99</v>
      </c>
      <c r="BK84" s="157">
        <f>BK85</f>
        <v>0</v>
      </c>
    </row>
    <row r="85" spans="1:65" s="12" customFormat="1" ht="25.95" customHeight="1">
      <c r="B85" s="158"/>
      <c r="C85" s="159"/>
      <c r="D85" s="160" t="s">
        <v>75</v>
      </c>
      <c r="E85" s="161" t="s">
        <v>118</v>
      </c>
      <c r="F85" s="161" t="s">
        <v>119</v>
      </c>
      <c r="G85" s="159"/>
      <c r="H85" s="159"/>
      <c r="I85" s="162"/>
      <c r="J85" s="163">
        <f>BK85</f>
        <v>0</v>
      </c>
      <c r="K85" s="159"/>
      <c r="L85" s="164"/>
      <c r="M85" s="165"/>
      <c r="N85" s="166"/>
      <c r="O85" s="166"/>
      <c r="P85" s="167">
        <f>P86+P146+P167+P192</f>
        <v>0</v>
      </c>
      <c r="Q85" s="166"/>
      <c r="R85" s="167">
        <f>R86+R146+R167+R192</f>
        <v>43.556608279999999</v>
      </c>
      <c r="S85" s="166"/>
      <c r="T85" s="168">
        <f>T86+T146+T167+T192</f>
        <v>0</v>
      </c>
      <c r="AR85" s="169" t="s">
        <v>84</v>
      </c>
      <c r="AT85" s="170" t="s">
        <v>75</v>
      </c>
      <c r="AU85" s="170" t="s">
        <v>76</v>
      </c>
      <c r="AY85" s="169" t="s">
        <v>120</v>
      </c>
      <c r="BK85" s="171">
        <f>BK86+BK146+BK167+BK192</f>
        <v>0</v>
      </c>
    </row>
    <row r="86" spans="1:65" s="12" customFormat="1" ht="22.8" customHeight="1">
      <c r="B86" s="158"/>
      <c r="C86" s="159"/>
      <c r="D86" s="160" t="s">
        <v>75</v>
      </c>
      <c r="E86" s="172" t="s">
        <v>84</v>
      </c>
      <c r="F86" s="172" t="s">
        <v>121</v>
      </c>
      <c r="G86" s="159"/>
      <c r="H86" s="159"/>
      <c r="I86" s="162"/>
      <c r="J86" s="173">
        <f>BK86</f>
        <v>0</v>
      </c>
      <c r="K86" s="159"/>
      <c r="L86" s="164"/>
      <c r="M86" s="165"/>
      <c r="N86" s="166"/>
      <c r="O86" s="166"/>
      <c r="P86" s="167">
        <f>SUM(P87:P145)</f>
        <v>0</v>
      </c>
      <c r="Q86" s="166"/>
      <c r="R86" s="167">
        <f>SUM(R87:R145)</f>
        <v>7.4999999999999993E-5</v>
      </c>
      <c r="S86" s="166"/>
      <c r="T86" s="168">
        <f>SUM(T87:T145)</f>
        <v>0</v>
      </c>
      <c r="AR86" s="169" t="s">
        <v>84</v>
      </c>
      <c r="AT86" s="170" t="s">
        <v>75</v>
      </c>
      <c r="AU86" s="170" t="s">
        <v>84</v>
      </c>
      <c r="AY86" s="169" t="s">
        <v>120</v>
      </c>
      <c r="BK86" s="171">
        <f>SUM(BK87:BK145)</f>
        <v>0</v>
      </c>
    </row>
    <row r="87" spans="1:65" s="2" customFormat="1" ht="16.5" customHeight="1">
      <c r="A87" s="35"/>
      <c r="B87" s="36"/>
      <c r="C87" s="174" t="s">
        <v>84</v>
      </c>
      <c r="D87" s="174" t="s">
        <v>122</v>
      </c>
      <c r="E87" s="175" t="s">
        <v>123</v>
      </c>
      <c r="F87" s="176" t="s">
        <v>124</v>
      </c>
      <c r="G87" s="177" t="s">
        <v>125</v>
      </c>
      <c r="H87" s="178">
        <v>74.260000000000005</v>
      </c>
      <c r="I87" s="179"/>
      <c r="J87" s="180">
        <f>ROUND(I87*H87,2)</f>
        <v>0</v>
      </c>
      <c r="K87" s="176" t="s">
        <v>126</v>
      </c>
      <c r="L87" s="40"/>
      <c r="M87" s="181" t="s">
        <v>19</v>
      </c>
      <c r="N87" s="182" t="s">
        <v>47</v>
      </c>
      <c r="O87" s="65"/>
      <c r="P87" s="183">
        <f>O87*H87</f>
        <v>0</v>
      </c>
      <c r="Q87" s="183">
        <v>0</v>
      </c>
      <c r="R87" s="183">
        <f>Q87*H87</f>
        <v>0</v>
      </c>
      <c r="S87" s="183">
        <v>0</v>
      </c>
      <c r="T87" s="184">
        <f>S87*H87</f>
        <v>0</v>
      </c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  <c r="AR87" s="185" t="s">
        <v>127</v>
      </c>
      <c r="AT87" s="185" t="s">
        <v>122</v>
      </c>
      <c r="AU87" s="185" t="s">
        <v>86</v>
      </c>
      <c r="AY87" s="18" t="s">
        <v>120</v>
      </c>
      <c r="BE87" s="186">
        <f>IF(N87="základní",J87,0)</f>
        <v>0</v>
      </c>
      <c r="BF87" s="186">
        <f>IF(N87="snížená",J87,0)</f>
        <v>0</v>
      </c>
      <c r="BG87" s="186">
        <f>IF(N87="zákl. přenesená",J87,0)</f>
        <v>0</v>
      </c>
      <c r="BH87" s="186">
        <f>IF(N87="sníž. přenesená",J87,0)</f>
        <v>0</v>
      </c>
      <c r="BI87" s="186">
        <f>IF(N87="nulová",J87,0)</f>
        <v>0</v>
      </c>
      <c r="BJ87" s="18" t="s">
        <v>84</v>
      </c>
      <c r="BK87" s="186">
        <f>ROUND(I87*H87,2)</f>
        <v>0</v>
      </c>
      <c r="BL87" s="18" t="s">
        <v>127</v>
      </c>
      <c r="BM87" s="185" t="s">
        <v>128</v>
      </c>
    </row>
    <row r="88" spans="1:65" s="2" customFormat="1" ht="10.199999999999999">
      <c r="A88" s="35"/>
      <c r="B88" s="36"/>
      <c r="C88" s="37"/>
      <c r="D88" s="187" t="s">
        <v>129</v>
      </c>
      <c r="E88" s="37"/>
      <c r="F88" s="188" t="s">
        <v>130</v>
      </c>
      <c r="G88" s="37"/>
      <c r="H88" s="37"/>
      <c r="I88" s="189"/>
      <c r="J88" s="37"/>
      <c r="K88" s="37"/>
      <c r="L88" s="40"/>
      <c r="M88" s="190"/>
      <c r="N88" s="191"/>
      <c r="O88" s="65"/>
      <c r="P88" s="65"/>
      <c r="Q88" s="65"/>
      <c r="R88" s="65"/>
      <c r="S88" s="65"/>
      <c r="T88" s="66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  <c r="AT88" s="18" t="s">
        <v>129</v>
      </c>
      <c r="AU88" s="18" t="s">
        <v>86</v>
      </c>
    </row>
    <row r="89" spans="1:65" s="13" customFormat="1" ht="10.199999999999999">
      <c r="B89" s="192"/>
      <c r="C89" s="193"/>
      <c r="D89" s="194" t="s">
        <v>131</v>
      </c>
      <c r="E89" s="195" t="s">
        <v>19</v>
      </c>
      <c r="F89" s="196" t="s">
        <v>132</v>
      </c>
      <c r="G89" s="193"/>
      <c r="H89" s="195" t="s">
        <v>19</v>
      </c>
      <c r="I89" s="197"/>
      <c r="J89" s="193"/>
      <c r="K89" s="193"/>
      <c r="L89" s="198"/>
      <c r="M89" s="199"/>
      <c r="N89" s="200"/>
      <c r="O89" s="200"/>
      <c r="P89" s="200"/>
      <c r="Q89" s="200"/>
      <c r="R89" s="200"/>
      <c r="S89" s="200"/>
      <c r="T89" s="201"/>
      <c r="AT89" s="202" t="s">
        <v>131</v>
      </c>
      <c r="AU89" s="202" t="s">
        <v>86</v>
      </c>
      <c r="AV89" s="13" t="s">
        <v>84</v>
      </c>
      <c r="AW89" s="13" t="s">
        <v>36</v>
      </c>
      <c r="AX89" s="13" t="s">
        <v>76</v>
      </c>
      <c r="AY89" s="202" t="s">
        <v>120</v>
      </c>
    </row>
    <row r="90" spans="1:65" s="14" customFormat="1" ht="10.199999999999999">
      <c r="B90" s="203"/>
      <c r="C90" s="204"/>
      <c r="D90" s="194" t="s">
        <v>131</v>
      </c>
      <c r="E90" s="205" t="s">
        <v>19</v>
      </c>
      <c r="F90" s="206" t="s">
        <v>133</v>
      </c>
      <c r="G90" s="204"/>
      <c r="H90" s="207">
        <v>74.260000000000005</v>
      </c>
      <c r="I90" s="208"/>
      <c r="J90" s="204"/>
      <c r="K90" s="204"/>
      <c r="L90" s="209"/>
      <c r="M90" s="210"/>
      <c r="N90" s="211"/>
      <c r="O90" s="211"/>
      <c r="P90" s="211"/>
      <c r="Q90" s="211"/>
      <c r="R90" s="211"/>
      <c r="S90" s="211"/>
      <c r="T90" s="212"/>
      <c r="AT90" s="213" t="s">
        <v>131</v>
      </c>
      <c r="AU90" s="213" t="s">
        <v>86</v>
      </c>
      <c r="AV90" s="14" t="s">
        <v>86</v>
      </c>
      <c r="AW90" s="14" t="s">
        <v>36</v>
      </c>
      <c r="AX90" s="14" t="s">
        <v>76</v>
      </c>
      <c r="AY90" s="213" t="s">
        <v>120</v>
      </c>
    </row>
    <row r="91" spans="1:65" s="2" customFormat="1" ht="21.75" customHeight="1">
      <c r="A91" s="35"/>
      <c r="B91" s="36"/>
      <c r="C91" s="174" t="s">
        <v>86</v>
      </c>
      <c r="D91" s="174" t="s">
        <v>122</v>
      </c>
      <c r="E91" s="175" t="s">
        <v>134</v>
      </c>
      <c r="F91" s="176" t="s">
        <v>135</v>
      </c>
      <c r="G91" s="177" t="s">
        <v>136</v>
      </c>
      <c r="H91" s="178">
        <v>64.373999999999995</v>
      </c>
      <c r="I91" s="179"/>
      <c r="J91" s="180">
        <f>ROUND(I91*H91,2)</f>
        <v>0</v>
      </c>
      <c r="K91" s="176" t="s">
        <v>126</v>
      </c>
      <c r="L91" s="40"/>
      <c r="M91" s="181" t="s">
        <v>19</v>
      </c>
      <c r="N91" s="182" t="s">
        <v>47</v>
      </c>
      <c r="O91" s="65"/>
      <c r="P91" s="183">
        <f>O91*H91</f>
        <v>0</v>
      </c>
      <c r="Q91" s="183">
        <v>0</v>
      </c>
      <c r="R91" s="183">
        <f>Q91*H91</f>
        <v>0</v>
      </c>
      <c r="S91" s="183">
        <v>0</v>
      </c>
      <c r="T91" s="184">
        <f>S91*H91</f>
        <v>0</v>
      </c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  <c r="AR91" s="185" t="s">
        <v>127</v>
      </c>
      <c r="AT91" s="185" t="s">
        <v>122</v>
      </c>
      <c r="AU91" s="185" t="s">
        <v>86</v>
      </c>
      <c r="AY91" s="18" t="s">
        <v>120</v>
      </c>
      <c r="BE91" s="186">
        <f>IF(N91="základní",J91,0)</f>
        <v>0</v>
      </c>
      <c r="BF91" s="186">
        <f>IF(N91="snížená",J91,0)</f>
        <v>0</v>
      </c>
      <c r="BG91" s="186">
        <f>IF(N91="zákl. přenesená",J91,0)</f>
        <v>0</v>
      </c>
      <c r="BH91" s="186">
        <f>IF(N91="sníž. přenesená",J91,0)</f>
        <v>0</v>
      </c>
      <c r="BI91" s="186">
        <f>IF(N91="nulová",J91,0)</f>
        <v>0</v>
      </c>
      <c r="BJ91" s="18" t="s">
        <v>84</v>
      </c>
      <c r="BK91" s="186">
        <f>ROUND(I91*H91,2)</f>
        <v>0</v>
      </c>
      <c r="BL91" s="18" t="s">
        <v>127</v>
      </c>
      <c r="BM91" s="185" t="s">
        <v>137</v>
      </c>
    </row>
    <row r="92" spans="1:65" s="2" customFormat="1" ht="10.199999999999999">
      <c r="A92" s="35"/>
      <c r="B92" s="36"/>
      <c r="C92" s="37"/>
      <c r="D92" s="187" t="s">
        <v>129</v>
      </c>
      <c r="E92" s="37"/>
      <c r="F92" s="188" t="s">
        <v>138</v>
      </c>
      <c r="G92" s="37"/>
      <c r="H92" s="37"/>
      <c r="I92" s="189"/>
      <c r="J92" s="37"/>
      <c r="K92" s="37"/>
      <c r="L92" s="40"/>
      <c r="M92" s="190"/>
      <c r="N92" s="191"/>
      <c r="O92" s="65"/>
      <c r="P92" s="65"/>
      <c r="Q92" s="65"/>
      <c r="R92" s="65"/>
      <c r="S92" s="65"/>
      <c r="T92" s="66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  <c r="AT92" s="18" t="s">
        <v>129</v>
      </c>
      <c r="AU92" s="18" t="s">
        <v>86</v>
      </c>
    </row>
    <row r="93" spans="1:65" s="13" customFormat="1" ht="10.199999999999999">
      <c r="B93" s="192"/>
      <c r="C93" s="193"/>
      <c r="D93" s="194" t="s">
        <v>131</v>
      </c>
      <c r="E93" s="195" t="s">
        <v>19</v>
      </c>
      <c r="F93" s="196" t="s">
        <v>139</v>
      </c>
      <c r="G93" s="193"/>
      <c r="H93" s="195" t="s">
        <v>19</v>
      </c>
      <c r="I93" s="197"/>
      <c r="J93" s="193"/>
      <c r="K93" s="193"/>
      <c r="L93" s="198"/>
      <c r="M93" s="199"/>
      <c r="N93" s="200"/>
      <c r="O93" s="200"/>
      <c r="P93" s="200"/>
      <c r="Q93" s="200"/>
      <c r="R93" s="200"/>
      <c r="S93" s="200"/>
      <c r="T93" s="201"/>
      <c r="AT93" s="202" t="s">
        <v>131</v>
      </c>
      <c r="AU93" s="202" t="s">
        <v>86</v>
      </c>
      <c r="AV93" s="13" t="s">
        <v>84</v>
      </c>
      <c r="AW93" s="13" t="s">
        <v>36</v>
      </c>
      <c r="AX93" s="13" t="s">
        <v>76</v>
      </c>
      <c r="AY93" s="202" t="s">
        <v>120</v>
      </c>
    </row>
    <row r="94" spans="1:65" s="14" customFormat="1" ht="10.199999999999999">
      <c r="B94" s="203"/>
      <c r="C94" s="204"/>
      <c r="D94" s="194" t="s">
        <v>131</v>
      </c>
      <c r="E94" s="205" t="s">
        <v>19</v>
      </c>
      <c r="F94" s="206" t="s">
        <v>140</v>
      </c>
      <c r="G94" s="204"/>
      <c r="H94" s="207">
        <v>49.012</v>
      </c>
      <c r="I94" s="208"/>
      <c r="J94" s="204"/>
      <c r="K94" s="204"/>
      <c r="L94" s="209"/>
      <c r="M94" s="210"/>
      <c r="N94" s="211"/>
      <c r="O94" s="211"/>
      <c r="P94" s="211"/>
      <c r="Q94" s="211"/>
      <c r="R94" s="211"/>
      <c r="S94" s="211"/>
      <c r="T94" s="212"/>
      <c r="AT94" s="213" t="s">
        <v>131</v>
      </c>
      <c r="AU94" s="213" t="s">
        <v>86</v>
      </c>
      <c r="AV94" s="14" t="s">
        <v>86</v>
      </c>
      <c r="AW94" s="14" t="s">
        <v>36</v>
      </c>
      <c r="AX94" s="14" t="s">
        <v>76</v>
      </c>
      <c r="AY94" s="213" t="s">
        <v>120</v>
      </c>
    </row>
    <row r="95" spans="1:65" s="13" customFormat="1" ht="10.199999999999999">
      <c r="B95" s="192"/>
      <c r="C95" s="193"/>
      <c r="D95" s="194" t="s">
        <v>131</v>
      </c>
      <c r="E95" s="195" t="s">
        <v>19</v>
      </c>
      <c r="F95" s="196" t="s">
        <v>141</v>
      </c>
      <c r="G95" s="193"/>
      <c r="H95" s="195" t="s">
        <v>19</v>
      </c>
      <c r="I95" s="197"/>
      <c r="J95" s="193"/>
      <c r="K95" s="193"/>
      <c r="L95" s="198"/>
      <c r="M95" s="199"/>
      <c r="N95" s="200"/>
      <c r="O95" s="200"/>
      <c r="P95" s="200"/>
      <c r="Q95" s="200"/>
      <c r="R95" s="200"/>
      <c r="S95" s="200"/>
      <c r="T95" s="201"/>
      <c r="AT95" s="202" t="s">
        <v>131</v>
      </c>
      <c r="AU95" s="202" t="s">
        <v>86</v>
      </c>
      <c r="AV95" s="13" t="s">
        <v>84</v>
      </c>
      <c r="AW95" s="13" t="s">
        <v>36</v>
      </c>
      <c r="AX95" s="13" t="s">
        <v>76</v>
      </c>
      <c r="AY95" s="202" t="s">
        <v>120</v>
      </c>
    </row>
    <row r="96" spans="1:65" s="14" customFormat="1" ht="10.199999999999999">
      <c r="B96" s="203"/>
      <c r="C96" s="204"/>
      <c r="D96" s="194" t="s">
        <v>131</v>
      </c>
      <c r="E96" s="205" t="s">
        <v>19</v>
      </c>
      <c r="F96" s="206" t="s">
        <v>142</v>
      </c>
      <c r="G96" s="204"/>
      <c r="H96" s="207">
        <v>15.362</v>
      </c>
      <c r="I96" s="208"/>
      <c r="J96" s="204"/>
      <c r="K96" s="204"/>
      <c r="L96" s="209"/>
      <c r="M96" s="210"/>
      <c r="N96" s="211"/>
      <c r="O96" s="211"/>
      <c r="P96" s="211"/>
      <c r="Q96" s="211"/>
      <c r="R96" s="211"/>
      <c r="S96" s="211"/>
      <c r="T96" s="212"/>
      <c r="AT96" s="213" t="s">
        <v>131</v>
      </c>
      <c r="AU96" s="213" t="s">
        <v>86</v>
      </c>
      <c r="AV96" s="14" t="s">
        <v>86</v>
      </c>
      <c r="AW96" s="14" t="s">
        <v>36</v>
      </c>
      <c r="AX96" s="14" t="s">
        <v>76</v>
      </c>
      <c r="AY96" s="213" t="s">
        <v>120</v>
      </c>
    </row>
    <row r="97" spans="1:65" s="2" customFormat="1" ht="37.799999999999997" customHeight="1">
      <c r="A97" s="35"/>
      <c r="B97" s="36"/>
      <c r="C97" s="174" t="s">
        <v>143</v>
      </c>
      <c r="D97" s="174" t="s">
        <v>122</v>
      </c>
      <c r="E97" s="175" t="s">
        <v>144</v>
      </c>
      <c r="F97" s="176" t="s">
        <v>145</v>
      </c>
      <c r="G97" s="177" t="s">
        <v>136</v>
      </c>
      <c r="H97" s="178">
        <v>5.1749999999999998</v>
      </c>
      <c r="I97" s="179"/>
      <c r="J97" s="180">
        <f>ROUND(I97*H97,2)</f>
        <v>0</v>
      </c>
      <c r="K97" s="176" t="s">
        <v>126</v>
      </c>
      <c r="L97" s="40"/>
      <c r="M97" s="181" t="s">
        <v>19</v>
      </c>
      <c r="N97" s="182" t="s">
        <v>47</v>
      </c>
      <c r="O97" s="65"/>
      <c r="P97" s="183">
        <f>O97*H97</f>
        <v>0</v>
      </c>
      <c r="Q97" s="183">
        <v>0</v>
      </c>
      <c r="R97" s="183">
        <f>Q97*H97</f>
        <v>0</v>
      </c>
      <c r="S97" s="183">
        <v>0</v>
      </c>
      <c r="T97" s="184">
        <f>S97*H97</f>
        <v>0</v>
      </c>
      <c r="U97" s="35"/>
      <c r="V97" s="35"/>
      <c r="W97" s="35"/>
      <c r="X97" s="35"/>
      <c r="Y97" s="35"/>
      <c r="Z97" s="35"/>
      <c r="AA97" s="35"/>
      <c r="AB97" s="35"/>
      <c r="AC97" s="35"/>
      <c r="AD97" s="35"/>
      <c r="AE97" s="35"/>
      <c r="AR97" s="185" t="s">
        <v>127</v>
      </c>
      <c r="AT97" s="185" t="s">
        <v>122</v>
      </c>
      <c r="AU97" s="185" t="s">
        <v>86</v>
      </c>
      <c r="AY97" s="18" t="s">
        <v>120</v>
      </c>
      <c r="BE97" s="186">
        <f>IF(N97="základní",J97,0)</f>
        <v>0</v>
      </c>
      <c r="BF97" s="186">
        <f>IF(N97="snížená",J97,0)</f>
        <v>0</v>
      </c>
      <c r="BG97" s="186">
        <f>IF(N97="zákl. přenesená",J97,0)</f>
        <v>0</v>
      </c>
      <c r="BH97" s="186">
        <f>IF(N97="sníž. přenesená",J97,0)</f>
        <v>0</v>
      </c>
      <c r="BI97" s="186">
        <f>IF(N97="nulová",J97,0)</f>
        <v>0</v>
      </c>
      <c r="BJ97" s="18" t="s">
        <v>84</v>
      </c>
      <c r="BK97" s="186">
        <f>ROUND(I97*H97,2)</f>
        <v>0</v>
      </c>
      <c r="BL97" s="18" t="s">
        <v>127</v>
      </c>
      <c r="BM97" s="185" t="s">
        <v>146</v>
      </c>
    </row>
    <row r="98" spans="1:65" s="2" customFormat="1" ht="10.199999999999999">
      <c r="A98" s="35"/>
      <c r="B98" s="36"/>
      <c r="C98" s="37"/>
      <c r="D98" s="187" t="s">
        <v>129</v>
      </c>
      <c r="E98" s="37"/>
      <c r="F98" s="188" t="s">
        <v>147</v>
      </c>
      <c r="G98" s="37"/>
      <c r="H98" s="37"/>
      <c r="I98" s="189"/>
      <c r="J98" s="37"/>
      <c r="K98" s="37"/>
      <c r="L98" s="40"/>
      <c r="M98" s="190"/>
      <c r="N98" s="191"/>
      <c r="O98" s="65"/>
      <c r="P98" s="65"/>
      <c r="Q98" s="65"/>
      <c r="R98" s="65"/>
      <c r="S98" s="65"/>
      <c r="T98" s="66"/>
      <c r="U98" s="35"/>
      <c r="V98" s="35"/>
      <c r="W98" s="35"/>
      <c r="X98" s="35"/>
      <c r="Y98" s="35"/>
      <c r="Z98" s="35"/>
      <c r="AA98" s="35"/>
      <c r="AB98" s="35"/>
      <c r="AC98" s="35"/>
      <c r="AD98" s="35"/>
      <c r="AE98" s="35"/>
      <c r="AT98" s="18" t="s">
        <v>129</v>
      </c>
      <c r="AU98" s="18" t="s">
        <v>86</v>
      </c>
    </row>
    <row r="99" spans="1:65" s="14" customFormat="1" ht="10.199999999999999">
      <c r="B99" s="203"/>
      <c r="C99" s="204"/>
      <c r="D99" s="194" t="s">
        <v>131</v>
      </c>
      <c r="E99" s="205" t="s">
        <v>19</v>
      </c>
      <c r="F99" s="206" t="s">
        <v>148</v>
      </c>
      <c r="G99" s="204"/>
      <c r="H99" s="207">
        <v>4.4219999999999997</v>
      </c>
      <c r="I99" s="208"/>
      <c r="J99" s="204"/>
      <c r="K99" s="204"/>
      <c r="L99" s="209"/>
      <c r="M99" s="210"/>
      <c r="N99" s="211"/>
      <c r="O99" s="211"/>
      <c r="P99" s="211"/>
      <c r="Q99" s="211"/>
      <c r="R99" s="211"/>
      <c r="S99" s="211"/>
      <c r="T99" s="212"/>
      <c r="AT99" s="213" t="s">
        <v>131</v>
      </c>
      <c r="AU99" s="213" t="s">
        <v>86</v>
      </c>
      <c r="AV99" s="14" t="s">
        <v>86</v>
      </c>
      <c r="AW99" s="14" t="s">
        <v>36</v>
      </c>
      <c r="AX99" s="14" t="s">
        <v>76</v>
      </c>
      <c r="AY99" s="213" t="s">
        <v>120</v>
      </c>
    </row>
    <row r="100" spans="1:65" s="14" customFormat="1" ht="10.199999999999999">
      <c r="B100" s="203"/>
      <c r="C100" s="204"/>
      <c r="D100" s="194" t="s">
        <v>131</v>
      </c>
      <c r="E100" s="205" t="s">
        <v>19</v>
      </c>
      <c r="F100" s="206" t="s">
        <v>149</v>
      </c>
      <c r="G100" s="204"/>
      <c r="H100" s="207">
        <v>0.753</v>
      </c>
      <c r="I100" s="208"/>
      <c r="J100" s="204"/>
      <c r="K100" s="204"/>
      <c r="L100" s="209"/>
      <c r="M100" s="210"/>
      <c r="N100" s="211"/>
      <c r="O100" s="211"/>
      <c r="P100" s="211"/>
      <c r="Q100" s="211"/>
      <c r="R100" s="211"/>
      <c r="S100" s="211"/>
      <c r="T100" s="212"/>
      <c r="AT100" s="213" t="s">
        <v>131</v>
      </c>
      <c r="AU100" s="213" t="s">
        <v>86</v>
      </c>
      <c r="AV100" s="14" t="s">
        <v>86</v>
      </c>
      <c r="AW100" s="14" t="s">
        <v>36</v>
      </c>
      <c r="AX100" s="14" t="s">
        <v>76</v>
      </c>
      <c r="AY100" s="213" t="s">
        <v>120</v>
      </c>
    </row>
    <row r="101" spans="1:65" s="2" customFormat="1" ht="37.799999999999997" customHeight="1">
      <c r="A101" s="35"/>
      <c r="B101" s="36"/>
      <c r="C101" s="174" t="s">
        <v>127</v>
      </c>
      <c r="D101" s="174" t="s">
        <v>122</v>
      </c>
      <c r="E101" s="175" t="s">
        <v>150</v>
      </c>
      <c r="F101" s="176" t="s">
        <v>151</v>
      </c>
      <c r="G101" s="177" t="s">
        <v>136</v>
      </c>
      <c r="H101" s="178">
        <v>84.573999999999998</v>
      </c>
      <c r="I101" s="179"/>
      <c r="J101" s="180">
        <f>ROUND(I101*H101,2)</f>
        <v>0</v>
      </c>
      <c r="K101" s="176" t="s">
        <v>126</v>
      </c>
      <c r="L101" s="40"/>
      <c r="M101" s="181" t="s">
        <v>19</v>
      </c>
      <c r="N101" s="182" t="s">
        <v>47</v>
      </c>
      <c r="O101" s="65"/>
      <c r="P101" s="183">
        <f>O101*H101</f>
        <v>0</v>
      </c>
      <c r="Q101" s="183">
        <v>0</v>
      </c>
      <c r="R101" s="183">
        <f>Q101*H101</f>
        <v>0</v>
      </c>
      <c r="S101" s="183">
        <v>0</v>
      </c>
      <c r="T101" s="184">
        <f>S101*H101</f>
        <v>0</v>
      </c>
      <c r="U101" s="35"/>
      <c r="V101" s="35"/>
      <c r="W101" s="35"/>
      <c r="X101" s="35"/>
      <c r="Y101" s="35"/>
      <c r="Z101" s="35"/>
      <c r="AA101" s="35"/>
      <c r="AB101" s="35"/>
      <c r="AC101" s="35"/>
      <c r="AD101" s="35"/>
      <c r="AE101" s="35"/>
      <c r="AR101" s="185" t="s">
        <v>127</v>
      </c>
      <c r="AT101" s="185" t="s">
        <v>122</v>
      </c>
      <c r="AU101" s="185" t="s">
        <v>86</v>
      </c>
      <c r="AY101" s="18" t="s">
        <v>120</v>
      </c>
      <c r="BE101" s="186">
        <f>IF(N101="základní",J101,0)</f>
        <v>0</v>
      </c>
      <c r="BF101" s="186">
        <f>IF(N101="snížená",J101,0)</f>
        <v>0</v>
      </c>
      <c r="BG101" s="186">
        <f>IF(N101="zákl. přenesená",J101,0)</f>
        <v>0</v>
      </c>
      <c r="BH101" s="186">
        <f>IF(N101="sníž. přenesená",J101,0)</f>
        <v>0</v>
      </c>
      <c r="BI101" s="186">
        <f>IF(N101="nulová",J101,0)</f>
        <v>0</v>
      </c>
      <c r="BJ101" s="18" t="s">
        <v>84</v>
      </c>
      <c r="BK101" s="186">
        <f>ROUND(I101*H101,2)</f>
        <v>0</v>
      </c>
      <c r="BL101" s="18" t="s">
        <v>127</v>
      </c>
      <c r="BM101" s="185" t="s">
        <v>152</v>
      </c>
    </row>
    <row r="102" spans="1:65" s="2" customFormat="1" ht="10.199999999999999">
      <c r="A102" s="35"/>
      <c r="B102" s="36"/>
      <c r="C102" s="37"/>
      <c r="D102" s="187" t="s">
        <v>129</v>
      </c>
      <c r="E102" s="37"/>
      <c r="F102" s="188" t="s">
        <v>153</v>
      </c>
      <c r="G102" s="37"/>
      <c r="H102" s="37"/>
      <c r="I102" s="189"/>
      <c r="J102" s="37"/>
      <c r="K102" s="37"/>
      <c r="L102" s="40"/>
      <c r="M102" s="190"/>
      <c r="N102" s="191"/>
      <c r="O102" s="65"/>
      <c r="P102" s="65"/>
      <c r="Q102" s="65"/>
      <c r="R102" s="65"/>
      <c r="S102" s="65"/>
      <c r="T102" s="66"/>
      <c r="U102" s="35"/>
      <c r="V102" s="35"/>
      <c r="W102" s="35"/>
      <c r="X102" s="35"/>
      <c r="Y102" s="35"/>
      <c r="Z102" s="35"/>
      <c r="AA102" s="35"/>
      <c r="AB102" s="35"/>
      <c r="AC102" s="35"/>
      <c r="AD102" s="35"/>
      <c r="AE102" s="35"/>
      <c r="AT102" s="18" t="s">
        <v>129</v>
      </c>
      <c r="AU102" s="18" t="s">
        <v>86</v>
      </c>
    </row>
    <row r="103" spans="1:65" s="14" customFormat="1" ht="10.199999999999999">
      <c r="B103" s="203"/>
      <c r="C103" s="204"/>
      <c r="D103" s="194" t="s">
        <v>131</v>
      </c>
      <c r="E103" s="205" t="s">
        <v>19</v>
      </c>
      <c r="F103" s="206" t="s">
        <v>154</v>
      </c>
      <c r="G103" s="204"/>
      <c r="H103" s="207">
        <v>7.4260000000000002</v>
      </c>
      <c r="I103" s="208"/>
      <c r="J103" s="204"/>
      <c r="K103" s="204"/>
      <c r="L103" s="209"/>
      <c r="M103" s="210"/>
      <c r="N103" s="211"/>
      <c r="O103" s="211"/>
      <c r="P103" s="211"/>
      <c r="Q103" s="211"/>
      <c r="R103" s="211"/>
      <c r="S103" s="211"/>
      <c r="T103" s="212"/>
      <c r="AT103" s="213" t="s">
        <v>131</v>
      </c>
      <c r="AU103" s="213" t="s">
        <v>86</v>
      </c>
      <c r="AV103" s="14" t="s">
        <v>86</v>
      </c>
      <c r="AW103" s="14" t="s">
        <v>36</v>
      </c>
      <c r="AX103" s="14" t="s">
        <v>76</v>
      </c>
      <c r="AY103" s="213" t="s">
        <v>120</v>
      </c>
    </row>
    <row r="104" spans="1:65" s="14" customFormat="1" ht="10.199999999999999">
      <c r="B104" s="203"/>
      <c r="C104" s="204"/>
      <c r="D104" s="194" t="s">
        <v>131</v>
      </c>
      <c r="E104" s="205" t="s">
        <v>19</v>
      </c>
      <c r="F104" s="206" t="s">
        <v>155</v>
      </c>
      <c r="G104" s="204"/>
      <c r="H104" s="207">
        <v>64.373999999999995</v>
      </c>
      <c r="I104" s="208"/>
      <c r="J104" s="204"/>
      <c r="K104" s="204"/>
      <c r="L104" s="209"/>
      <c r="M104" s="210"/>
      <c r="N104" s="211"/>
      <c r="O104" s="211"/>
      <c r="P104" s="211"/>
      <c r="Q104" s="211"/>
      <c r="R104" s="211"/>
      <c r="S104" s="211"/>
      <c r="T104" s="212"/>
      <c r="AT104" s="213" t="s">
        <v>131</v>
      </c>
      <c r="AU104" s="213" t="s">
        <v>86</v>
      </c>
      <c r="AV104" s="14" t="s">
        <v>86</v>
      </c>
      <c r="AW104" s="14" t="s">
        <v>36</v>
      </c>
      <c r="AX104" s="14" t="s">
        <v>76</v>
      </c>
      <c r="AY104" s="213" t="s">
        <v>120</v>
      </c>
    </row>
    <row r="105" spans="1:65" s="14" customFormat="1" ht="10.199999999999999">
      <c r="B105" s="203"/>
      <c r="C105" s="204"/>
      <c r="D105" s="194" t="s">
        <v>131</v>
      </c>
      <c r="E105" s="205" t="s">
        <v>19</v>
      </c>
      <c r="F105" s="206" t="s">
        <v>156</v>
      </c>
      <c r="G105" s="204"/>
      <c r="H105" s="207">
        <v>-2.2109999999999999</v>
      </c>
      <c r="I105" s="208"/>
      <c r="J105" s="204"/>
      <c r="K105" s="204"/>
      <c r="L105" s="209"/>
      <c r="M105" s="210"/>
      <c r="N105" s="211"/>
      <c r="O105" s="211"/>
      <c r="P105" s="211"/>
      <c r="Q105" s="211"/>
      <c r="R105" s="211"/>
      <c r="S105" s="211"/>
      <c r="T105" s="212"/>
      <c r="AT105" s="213" t="s">
        <v>131</v>
      </c>
      <c r="AU105" s="213" t="s">
        <v>86</v>
      </c>
      <c r="AV105" s="14" t="s">
        <v>86</v>
      </c>
      <c r="AW105" s="14" t="s">
        <v>36</v>
      </c>
      <c r="AX105" s="14" t="s">
        <v>76</v>
      </c>
      <c r="AY105" s="213" t="s">
        <v>120</v>
      </c>
    </row>
    <row r="106" spans="1:65" s="14" customFormat="1" ht="10.199999999999999">
      <c r="B106" s="203"/>
      <c r="C106" s="204"/>
      <c r="D106" s="194" t="s">
        <v>131</v>
      </c>
      <c r="E106" s="205" t="s">
        <v>19</v>
      </c>
      <c r="F106" s="206" t="s">
        <v>157</v>
      </c>
      <c r="G106" s="204"/>
      <c r="H106" s="207">
        <v>-0.377</v>
      </c>
      <c r="I106" s="208"/>
      <c r="J106" s="204"/>
      <c r="K106" s="204"/>
      <c r="L106" s="209"/>
      <c r="M106" s="210"/>
      <c r="N106" s="211"/>
      <c r="O106" s="211"/>
      <c r="P106" s="211"/>
      <c r="Q106" s="211"/>
      <c r="R106" s="211"/>
      <c r="S106" s="211"/>
      <c r="T106" s="212"/>
      <c r="AT106" s="213" t="s">
        <v>131</v>
      </c>
      <c r="AU106" s="213" t="s">
        <v>86</v>
      </c>
      <c r="AV106" s="14" t="s">
        <v>86</v>
      </c>
      <c r="AW106" s="14" t="s">
        <v>36</v>
      </c>
      <c r="AX106" s="14" t="s">
        <v>76</v>
      </c>
      <c r="AY106" s="213" t="s">
        <v>120</v>
      </c>
    </row>
    <row r="107" spans="1:65" s="13" customFormat="1" ht="10.199999999999999">
      <c r="B107" s="192"/>
      <c r="C107" s="193"/>
      <c r="D107" s="194" t="s">
        <v>131</v>
      </c>
      <c r="E107" s="195" t="s">
        <v>19</v>
      </c>
      <c r="F107" s="196" t="s">
        <v>158</v>
      </c>
      <c r="G107" s="193"/>
      <c r="H107" s="195" t="s">
        <v>19</v>
      </c>
      <c r="I107" s="197"/>
      <c r="J107" s="193"/>
      <c r="K107" s="193"/>
      <c r="L107" s="198"/>
      <c r="M107" s="199"/>
      <c r="N107" s="200"/>
      <c r="O107" s="200"/>
      <c r="P107" s="200"/>
      <c r="Q107" s="200"/>
      <c r="R107" s="200"/>
      <c r="S107" s="200"/>
      <c r="T107" s="201"/>
      <c r="AT107" s="202" t="s">
        <v>131</v>
      </c>
      <c r="AU107" s="202" t="s">
        <v>86</v>
      </c>
      <c r="AV107" s="13" t="s">
        <v>84</v>
      </c>
      <c r="AW107" s="13" t="s">
        <v>36</v>
      </c>
      <c r="AX107" s="13" t="s">
        <v>76</v>
      </c>
      <c r="AY107" s="202" t="s">
        <v>120</v>
      </c>
    </row>
    <row r="108" spans="1:65" s="14" customFormat="1" ht="10.199999999999999">
      <c r="B108" s="203"/>
      <c r="C108" s="204"/>
      <c r="D108" s="194" t="s">
        <v>131</v>
      </c>
      <c r="E108" s="205" t="s">
        <v>19</v>
      </c>
      <c r="F108" s="206" t="s">
        <v>159</v>
      </c>
      <c r="G108" s="204"/>
      <c r="H108" s="207">
        <v>15.362</v>
      </c>
      <c r="I108" s="208"/>
      <c r="J108" s="204"/>
      <c r="K108" s="204"/>
      <c r="L108" s="209"/>
      <c r="M108" s="210"/>
      <c r="N108" s="211"/>
      <c r="O108" s="211"/>
      <c r="P108" s="211"/>
      <c r="Q108" s="211"/>
      <c r="R108" s="211"/>
      <c r="S108" s="211"/>
      <c r="T108" s="212"/>
      <c r="AT108" s="213" t="s">
        <v>131</v>
      </c>
      <c r="AU108" s="213" t="s">
        <v>86</v>
      </c>
      <c r="AV108" s="14" t="s">
        <v>86</v>
      </c>
      <c r="AW108" s="14" t="s">
        <v>36</v>
      </c>
      <c r="AX108" s="14" t="s">
        <v>76</v>
      </c>
      <c r="AY108" s="213" t="s">
        <v>120</v>
      </c>
    </row>
    <row r="109" spans="1:65" s="2" customFormat="1" ht="24.15" customHeight="1">
      <c r="A109" s="35"/>
      <c r="B109" s="36"/>
      <c r="C109" s="174" t="s">
        <v>160</v>
      </c>
      <c r="D109" s="174" t="s">
        <v>122</v>
      </c>
      <c r="E109" s="175" t="s">
        <v>161</v>
      </c>
      <c r="F109" s="176" t="s">
        <v>162</v>
      </c>
      <c r="G109" s="177" t="s">
        <v>136</v>
      </c>
      <c r="H109" s="178">
        <v>2.5880000000000001</v>
      </c>
      <c r="I109" s="179"/>
      <c r="J109" s="180">
        <f>ROUND(I109*H109,2)</f>
        <v>0</v>
      </c>
      <c r="K109" s="176" t="s">
        <v>126</v>
      </c>
      <c r="L109" s="40"/>
      <c r="M109" s="181" t="s">
        <v>19</v>
      </c>
      <c r="N109" s="182" t="s">
        <v>47</v>
      </c>
      <c r="O109" s="65"/>
      <c r="P109" s="183">
        <f>O109*H109</f>
        <v>0</v>
      </c>
      <c r="Q109" s="183">
        <v>0</v>
      </c>
      <c r="R109" s="183">
        <f>Q109*H109</f>
        <v>0</v>
      </c>
      <c r="S109" s="183">
        <v>0</v>
      </c>
      <c r="T109" s="184">
        <f>S109*H109</f>
        <v>0</v>
      </c>
      <c r="U109" s="35"/>
      <c r="V109" s="35"/>
      <c r="W109" s="35"/>
      <c r="X109" s="35"/>
      <c r="Y109" s="35"/>
      <c r="Z109" s="35"/>
      <c r="AA109" s="35"/>
      <c r="AB109" s="35"/>
      <c r="AC109" s="35"/>
      <c r="AD109" s="35"/>
      <c r="AE109" s="35"/>
      <c r="AR109" s="185" t="s">
        <v>127</v>
      </c>
      <c r="AT109" s="185" t="s">
        <v>122</v>
      </c>
      <c r="AU109" s="185" t="s">
        <v>86</v>
      </c>
      <c r="AY109" s="18" t="s">
        <v>120</v>
      </c>
      <c r="BE109" s="186">
        <f>IF(N109="základní",J109,0)</f>
        <v>0</v>
      </c>
      <c r="BF109" s="186">
        <f>IF(N109="snížená",J109,0)</f>
        <v>0</v>
      </c>
      <c r="BG109" s="186">
        <f>IF(N109="zákl. přenesená",J109,0)</f>
        <v>0</v>
      </c>
      <c r="BH109" s="186">
        <f>IF(N109="sníž. přenesená",J109,0)</f>
        <v>0</v>
      </c>
      <c r="BI109" s="186">
        <f>IF(N109="nulová",J109,0)</f>
        <v>0</v>
      </c>
      <c r="BJ109" s="18" t="s">
        <v>84</v>
      </c>
      <c r="BK109" s="186">
        <f>ROUND(I109*H109,2)</f>
        <v>0</v>
      </c>
      <c r="BL109" s="18" t="s">
        <v>127</v>
      </c>
      <c r="BM109" s="185" t="s">
        <v>163</v>
      </c>
    </row>
    <row r="110" spans="1:65" s="2" customFormat="1" ht="10.199999999999999">
      <c r="A110" s="35"/>
      <c r="B110" s="36"/>
      <c r="C110" s="37"/>
      <c r="D110" s="187" t="s">
        <v>129</v>
      </c>
      <c r="E110" s="37"/>
      <c r="F110" s="188" t="s">
        <v>164</v>
      </c>
      <c r="G110" s="37"/>
      <c r="H110" s="37"/>
      <c r="I110" s="189"/>
      <c r="J110" s="37"/>
      <c r="K110" s="37"/>
      <c r="L110" s="40"/>
      <c r="M110" s="190"/>
      <c r="N110" s="191"/>
      <c r="O110" s="65"/>
      <c r="P110" s="65"/>
      <c r="Q110" s="65"/>
      <c r="R110" s="65"/>
      <c r="S110" s="65"/>
      <c r="T110" s="66"/>
      <c r="U110" s="35"/>
      <c r="V110" s="35"/>
      <c r="W110" s="35"/>
      <c r="X110" s="35"/>
      <c r="Y110" s="35"/>
      <c r="Z110" s="35"/>
      <c r="AA110" s="35"/>
      <c r="AB110" s="35"/>
      <c r="AC110" s="35"/>
      <c r="AD110" s="35"/>
      <c r="AE110" s="35"/>
      <c r="AT110" s="18" t="s">
        <v>129</v>
      </c>
      <c r="AU110" s="18" t="s">
        <v>86</v>
      </c>
    </row>
    <row r="111" spans="1:65" s="14" customFormat="1" ht="10.199999999999999">
      <c r="B111" s="203"/>
      <c r="C111" s="204"/>
      <c r="D111" s="194" t="s">
        <v>131</v>
      </c>
      <c r="E111" s="205" t="s">
        <v>19</v>
      </c>
      <c r="F111" s="206" t="s">
        <v>165</v>
      </c>
      <c r="G111" s="204"/>
      <c r="H111" s="207">
        <v>2.2109999999999999</v>
      </c>
      <c r="I111" s="208"/>
      <c r="J111" s="204"/>
      <c r="K111" s="204"/>
      <c r="L111" s="209"/>
      <c r="M111" s="210"/>
      <c r="N111" s="211"/>
      <c r="O111" s="211"/>
      <c r="P111" s="211"/>
      <c r="Q111" s="211"/>
      <c r="R111" s="211"/>
      <c r="S111" s="211"/>
      <c r="T111" s="212"/>
      <c r="AT111" s="213" t="s">
        <v>131</v>
      </c>
      <c r="AU111" s="213" t="s">
        <v>86</v>
      </c>
      <c r="AV111" s="14" t="s">
        <v>86</v>
      </c>
      <c r="AW111" s="14" t="s">
        <v>36</v>
      </c>
      <c r="AX111" s="14" t="s">
        <v>76</v>
      </c>
      <c r="AY111" s="213" t="s">
        <v>120</v>
      </c>
    </row>
    <row r="112" spans="1:65" s="14" customFormat="1" ht="10.199999999999999">
      <c r="B112" s="203"/>
      <c r="C112" s="204"/>
      <c r="D112" s="194" t="s">
        <v>131</v>
      </c>
      <c r="E112" s="205" t="s">
        <v>19</v>
      </c>
      <c r="F112" s="206" t="s">
        <v>166</v>
      </c>
      <c r="G112" s="204"/>
      <c r="H112" s="207">
        <v>0.377</v>
      </c>
      <c r="I112" s="208"/>
      <c r="J112" s="204"/>
      <c r="K112" s="204"/>
      <c r="L112" s="209"/>
      <c r="M112" s="210"/>
      <c r="N112" s="211"/>
      <c r="O112" s="211"/>
      <c r="P112" s="211"/>
      <c r="Q112" s="211"/>
      <c r="R112" s="211"/>
      <c r="S112" s="211"/>
      <c r="T112" s="212"/>
      <c r="AT112" s="213" t="s">
        <v>131</v>
      </c>
      <c r="AU112" s="213" t="s">
        <v>86</v>
      </c>
      <c r="AV112" s="14" t="s">
        <v>86</v>
      </c>
      <c r="AW112" s="14" t="s">
        <v>36</v>
      </c>
      <c r="AX112" s="14" t="s">
        <v>76</v>
      </c>
      <c r="AY112" s="213" t="s">
        <v>120</v>
      </c>
    </row>
    <row r="113" spans="1:65" s="2" customFormat="1" ht="24.15" customHeight="1">
      <c r="A113" s="35"/>
      <c r="B113" s="36"/>
      <c r="C113" s="174" t="s">
        <v>167</v>
      </c>
      <c r="D113" s="174" t="s">
        <v>122</v>
      </c>
      <c r="E113" s="175" t="s">
        <v>168</v>
      </c>
      <c r="F113" s="176" t="s">
        <v>169</v>
      </c>
      <c r="G113" s="177" t="s">
        <v>170</v>
      </c>
      <c r="H113" s="178">
        <v>124.58199999999999</v>
      </c>
      <c r="I113" s="179"/>
      <c r="J113" s="180">
        <f>ROUND(I113*H113,2)</f>
        <v>0</v>
      </c>
      <c r="K113" s="176" t="s">
        <v>126</v>
      </c>
      <c r="L113" s="40"/>
      <c r="M113" s="181" t="s">
        <v>19</v>
      </c>
      <c r="N113" s="182" t="s">
        <v>47</v>
      </c>
      <c r="O113" s="65"/>
      <c r="P113" s="183">
        <f>O113*H113</f>
        <v>0</v>
      </c>
      <c r="Q113" s="183">
        <v>0</v>
      </c>
      <c r="R113" s="183">
        <f>Q113*H113</f>
        <v>0</v>
      </c>
      <c r="S113" s="183">
        <v>0</v>
      </c>
      <c r="T113" s="184">
        <f>S113*H113</f>
        <v>0</v>
      </c>
      <c r="U113" s="35"/>
      <c r="V113" s="35"/>
      <c r="W113" s="35"/>
      <c r="X113" s="35"/>
      <c r="Y113" s="35"/>
      <c r="Z113" s="35"/>
      <c r="AA113" s="35"/>
      <c r="AB113" s="35"/>
      <c r="AC113" s="35"/>
      <c r="AD113" s="35"/>
      <c r="AE113" s="35"/>
      <c r="AR113" s="185" t="s">
        <v>127</v>
      </c>
      <c r="AT113" s="185" t="s">
        <v>122</v>
      </c>
      <c r="AU113" s="185" t="s">
        <v>86</v>
      </c>
      <c r="AY113" s="18" t="s">
        <v>120</v>
      </c>
      <c r="BE113" s="186">
        <f>IF(N113="základní",J113,0)</f>
        <v>0</v>
      </c>
      <c r="BF113" s="186">
        <f>IF(N113="snížená",J113,0)</f>
        <v>0</v>
      </c>
      <c r="BG113" s="186">
        <f>IF(N113="zákl. přenesená",J113,0)</f>
        <v>0</v>
      </c>
      <c r="BH113" s="186">
        <f>IF(N113="sníž. přenesená",J113,0)</f>
        <v>0</v>
      </c>
      <c r="BI113" s="186">
        <f>IF(N113="nulová",J113,0)</f>
        <v>0</v>
      </c>
      <c r="BJ113" s="18" t="s">
        <v>84</v>
      </c>
      <c r="BK113" s="186">
        <f>ROUND(I113*H113,2)</f>
        <v>0</v>
      </c>
      <c r="BL113" s="18" t="s">
        <v>127</v>
      </c>
      <c r="BM113" s="185" t="s">
        <v>171</v>
      </c>
    </row>
    <row r="114" spans="1:65" s="2" customFormat="1" ht="10.199999999999999">
      <c r="A114" s="35"/>
      <c r="B114" s="36"/>
      <c r="C114" s="37"/>
      <c r="D114" s="187" t="s">
        <v>129</v>
      </c>
      <c r="E114" s="37"/>
      <c r="F114" s="188" t="s">
        <v>172</v>
      </c>
      <c r="G114" s="37"/>
      <c r="H114" s="37"/>
      <c r="I114" s="189"/>
      <c r="J114" s="37"/>
      <c r="K114" s="37"/>
      <c r="L114" s="40"/>
      <c r="M114" s="190"/>
      <c r="N114" s="191"/>
      <c r="O114" s="65"/>
      <c r="P114" s="65"/>
      <c r="Q114" s="65"/>
      <c r="R114" s="65"/>
      <c r="S114" s="65"/>
      <c r="T114" s="66"/>
      <c r="U114" s="35"/>
      <c r="V114" s="35"/>
      <c r="W114" s="35"/>
      <c r="X114" s="35"/>
      <c r="Y114" s="35"/>
      <c r="Z114" s="35"/>
      <c r="AA114" s="35"/>
      <c r="AB114" s="35"/>
      <c r="AC114" s="35"/>
      <c r="AD114" s="35"/>
      <c r="AE114" s="35"/>
      <c r="AT114" s="18" t="s">
        <v>129</v>
      </c>
      <c r="AU114" s="18" t="s">
        <v>86</v>
      </c>
    </row>
    <row r="115" spans="1:65" s="14" customFormat="1" ht="10.199999999999999">
      <c r="B115" s="203"/>
      <c r="C115" s="204"/>
      <c r="D115" s="194" t="s">
        <v>131</v>
      </c>
      <c r="E115" s="205" t="s">
        <v>19</v>
      </c>
      <c r="F115" s="206" t="s">
        <v>173</v>
      </c>
      <c r="G115" s="204"/>
      <c r="H115" s="207">
        <v>124.58199999999999</v>
      </c>
      <c r="I115" s="208"/>
      <c r="J115" s="204"/>
      <c r="K115" s="204"/>
      <c r="L115" s="209"/>
      <c r="M115" s="210"/>
      <c r="N115" s="211"/>
      <c r="O115" s="211"/>
      <c r="P115" s="211"/>
      <c r="Q115" s="211"/>
      <c r="R115" s="211"/>
      <c r="S115" s="211"/>
      <c r="T115" s="212"/>
      <c r="AT115" s="213" t="s">
        <v>131</v>
      </c>
      <c r="AU115" s="213" t="s">
        <v>86</v>
      </c>
      <c r="AV115" s="14" t="s">
        <v>86</v>
      </c>
      <c r="AW115" s="14" t="s">
        <v>36</v>
      </c>
      <c r="AX115" s="14" t="s">
        <v>76</v>
      </c>
      <c r="AY115" s="213" t="s">
        <v>120</v>
      </c>
    </row>
    <row r="116" spans="1:65" s="2" customFormat="1" ht="24.15" customHeight="1">
      <c r="A116" s="35"/>
      <c r="B116" s="36"/>
      <c r="C116" s="174" t="s">
        <v>174</v>
      </c>
      <c r="D116" s="174" t="s">
        <v>122</v>
      </c>
      <c r="E116" s="175" t="s">
        <v>175</v>
      </c>
      <c r="F116" s="176" t="s">
        <v>176</v>
      </c>
      <c r="G116" s="177" t="s">
        <v>136</v>
      </c>
      <c r="H116" s="178">
        <v>2.5880000000000001</v>
      </c>
      <c r="I116" s="179"/>
      <c r="J116" s="180">
        <f>ROUND(I116*H116,2)</f>
        <v>0</v>
      </c>
      <c r="K116" s="176" t="s">
        <v>126</v>
      </c>
      <c r="L116" s="40"/>
      <c r="M116" s="181" t="s">
        <v>19</v>
      </c>
      <c r="N116" s="182" t="s">
        <v>47</v>
      </c>
      <c r="O116" s="65"/>
      <c r="P116" s="183">
        <f>O116*H116</f>
        <v>0</v>
      </c>
      <c r="Q116" s="183">
        <v>0</v>
      </c>
      <c r="R116" s="183">
        <f>Q116*H116</f>
        <v>0</v>
      </c>
      <c r="S116" s="183">
        <v>0</v>
      </c>
      <c r="T116" s="184">
        <f>S116*H116</f>
        <v>0</v>
      </c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  <c r="AR116" s="185" t="s">
        <v>127</v>
      </c>
      <c r="AT116" s="185" t="s">
        <v>122</v>
      </c>
      <c r="AU116" s="185" t="s">
        <v>86</v>
      </c>
      <c r="AY116" s="18" t="s">
        <v>120</v>
      </c>
      <c r="BE116" s="186">
        <f>IF(N116="základní",J116,0)</f>
        <v>0</v>
      </c>
      <c r="BF116" s="186">
        <f>IF(N116="snížená",J116,0)</f>
        <v>0</v>
      </c>
      <c r="BG116" s="186">
        <f>IF(N116="zákl. přenesená",J116,0)</f>
        <v>0</v>
      </c>
      <c r="BH116" s="186">
        <f>IF(N116="sníž. přenesená",J116,0)</f>
        <v>0</v>
      </c>
      <c r="BI116" s="186">
        <f>IF(N116="nulová",J116,0)</f>
        <v>0</v>
      </c>
      <c r="BJ116" s="18" t="s">
        <v>84</v>
      </c>
      <c r="BK116" s="186">
        <f>ROUND(I116*H116,2)</f>
        <v>0</v>
      </c>
      <c r="BL116" s="18" t="s">
        <v>127</v>
      </c>
      <c r="BM116" s="185" t="s">
        <v>177</v>
      </c>
    </row>
    <row r="117" spans="1:65" s="2" customFormat="1" ht="10.199999999999999">
      <c r="A117" s="35"/>
      <c r="B117" s="36"/>
      <c r="C117" s="37"/>
      <c r="D117" s="187" t="s">
        <v>129</v>
      </c>
      <c r="E117" s="37"/>
      <c r="F117" s="188" t="s">
        <v>178</v>
      </c>
      <c r="G117" s="37"/>
      <c r="H117" s="37"/>
      <c r="I117" s="189"/>
      <c r="J117" s="37"/>
      <c r="K117" s="37"/>
      <c r="L117" s="40"/>
      <c r="M117" s="190"/>
      <c r="N117" s="191"/>
      <c r="O117" s="65"/>
      <c r="P117" s="65"/>
      <c r="Q117" s="65"/>
      <c r="R117" s="65"/>
      <c r="S117" s="65"/>
      <c r="T117" s="66"/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  <c r="AT117" s="18" t="s">
        <v>129</v>
      </c>
      <c r="AU117" s="18" t="s">
        <v>86</v>
      </c>
    </row>
    <row r="118" spans="1:65" s="14" customFormat="1" ht="10.199999999999999">
      <c r="B118" s="203"/>
      <c r="C118" s="204"/>
      <c r="D118" s="194" t="s">
        <v>131</v>
      </c>
      <c r="E118" s="205" t="s">
        <v>19</v>
      </c>
      <c r="F118" s="206" t="s">
        <v>179</v>
      </c>
      <c r="G118" s="204"/>
      <c r="H118" s="207">
        <v>2.5880000000000001</v>
      </c>
      <c r="I118" s="208"/>
      <c r="J118" s="204"/>
      <c r="K118" s="204"/>
      <c r="L118" s="209"/>
      <c r="M118" s="210"/>
      <c r="N118" s="211"/>
      <c r="O118" s="211"/>
      <c r="P118" s="211"/>
      <c r="Q118" s="211"/>
      <c r="R118" s="211"/>
      <c r="S118" s="211"/>
      <c r="T118" s="212"/>
      <c r="AT118" s="213" t="s">
        <v>131</v>
      </c>
      <c r="AU118" s="213" t="s">
        <v>86</v>
      </c>
      <c r="AV118" s="14" t="s">
        <v>86</v>
      </c>
      <c r="AW118" s="14" t="s">
        <v>36</v>
      </c>
      <c r="AX118" s="14" t="s">
        <v>76</v>
      </c>
      <c r="AY118" s="213" t="s">
        <v>120</v>
      </c>
    </row>
    <row r="119" spans="1:65" s="2" customFormat="1" ht="24.15" customHeight="1">
      <c r="A119" s="35"/>
      <c r="B119" s="36"/>
      <c r="C119" s="174" t="s">
        <v>180</v>
      </c>
      <c r="D119" s="174" t="s">
        <v>122</v>
      </c>
      <c r="E119" s="175" t="s">
        <v>181</v>
      </c>
      <c r="F119" s="176" t="s">
        <v>182</v>
      </c>
      <c r="G119" s="177" t="s">
        <v>136</v>
      </c>
      <c r="H119" s="178">
        <v>2.2109999999999999</v>
      </c>
      <c r="I119" s="179"/>
      <c r="J119" s="180">
        <f>ROUND(I119*H119,2)</f>
        <v>0</v>
      </c>
      <c r="K119" s="176" t="s">
        <v>126</v>
      </c>
      <c r="L119" s="40"/>
      <c r="M119" s="181" t="s">
        <v>19</v>
      </c>
      <c r="N119" s="182" t="s">
        <v>47</v>
      </c>
      <c r="O119" s="65"/>
      <c r="P119" s="183">
        <f>O119*H119</f>
        <v>0</v>
      </c>
      <c r="Q119" s="183">
        <v>0</v>
      </c>
      <c r="R119" s="183">
        <f>Q119*H119</f>
        <v>0</v>
      </c>
      <c r="S119" s="183">
        <v>0</v>
      </c>
      <c r="T119" s="184">
        <f>S119*H119</f>
        <v>0</v>
      </c>
      <c r="U119" s="35"/>
      <c r="V119" s="35"/>
      <c r="W119" s="35"/>
      <c r="X119" s="35"/>
      <c r="Y119" s="35"/>
      <c r="Z119" s="35"/>
      <c r="AA119" s="35"/>
      <c r="AB119" s="35"/>
      <c r="AC119" s="35"/>
      <c r="AD119" s="35"/>
      <c r="AE119" s="35"/>
      <c r="AR119" s="185" t="s">
        <v>127</v>
      </c>
      <c r="AT119" s="185" t="s">
        <v>122</v>
      </c>
      <c r="AU119" s="185" t="s">
        <v>86</v>
      </c>
      <c r="AY119" s="18" t="s">
        <v>120</v>
      </c>
      <c r="BE119" s="186">
        <f>IF(N119="základní",J119,0)</f>
        <v>0</v>
      </c>
      <c r="BF119" s="186">
        <f>IF(N119="snížená",J119,0)</f>
        <v>0</v>
      </c>
      <c r="BG119" s="186">
        <f>IF(N119="zákl. přenesená",J119,0)</f>
        <v>0</v>
      </c>
      <c r="BH119" s="186">
        <f>IF(N119="sníž. přenesená",J119,0)</f>
        <v>0</v>
      </c>
      <c r="BI119" s="186">
        <f>IF(N119="nulová",J119,0)</f>
        <v>0</v>
      </c>
      <c r="BJ119" s="18" t="s">
        <v>84</v>
      </c>
      <c r="BK119" s="186">
        <f>ROUND(I119*H119,2)</f>
        <v>0</v>
      </c>
      <c r="BL119" s="18" t="s">
        <v>127</v>
      </c>
      <c r="BM119" s="185" t="s">
        <v>183</v>
      </c>
    </row>
    <row r="120" spans="1:65" s="2" customFormat="1" ht="10.199999999999999">
      <c r="A120" s="35"/>
      <c r="B120" s="36"/>
      <c r="C120" s="37"/>
      <c r="D120" s="187" t="s">
        <v>129</v>
      </c>
      <c r="E120" s="37"/>
      <c r="F120" s="188" t="s">
        <v>184</v>
      </c>
      <c r="G120" s="37"/>
      <c r="H120" s="37"/>
      <c r="I120" s="189"/>
      <c r="J120" s="37"/>
      <c r="K120" s="37"/>
      <c r="L120" s="40"/>
      <c r="M120" s="190"/>
      <c r="N120" s="191"/>
      <c r="O120" s="65"/>
      <c r="P120" s="65"/>
      <c r="Q120" s="65"/>
      <c r="R120" s="65"/>
      <c r="S120" s="65"/>
      <c r="T120" s="66"/>
      <c r="U120" s="35"/>
      <c r="V120" s="35"/>
      <c r="W120" s="35"/>
      <c r="X120" s="35"/>
      <c r="Y120" s="35"/>
      <c r="Z120" s="35"/>
      <c r="AA120" s="35"/>
      <c r="AB120" s="35"/>
      <c r="AC120" s="35"/>
      <c r="AD120" s="35"/>
      <c r="AE120" s="35"/>
      <c r="AT120" s="18" t="s">
        <v>129</v>
      </c>
      <c r="AU120" s="18" t="s">
        <v>86</v>
      </c>
    </row>
    <row r="121" spans="1:65" s="13" customFormat="1" ht="10.199999999999999">
      <c r="B121" s="192"/>
      <c r="C121" s="193"/>
      <c r="D121" s="194" t="s">
        <v>131</v>
      </c>
      <c r="E121" s="195" t="s">
        <v>19</v>
      </c>
      <c r="F121" s="196" t="s">
        <v>185</v>
      </c>
      <c r="G121" s="193"/>
      <c r="H121" s="195" t="s">
        <v>19</v>
      </c>
      <c r="I121" s="197"/>
      <c r="J121" s="193"/>
      <c r="K121" s="193"/>
      <c r="L121" s="198"/>
      <c r="M121" s="199"/>
      <c r="N121" s="200"/>
      <c r="O121" s="200"/>
      <c r="P121" s="200"/>
      <c r="Q121" s="200"/>
      <c r="R121" s="200"/>
      <c r="S121" s="200"/>
      <c r="T121" s="201"/>
      <c r="AT121" s="202" t="s">
        <v>131</v>
      </c>
      <c r="AU121" s="202" t="s">
        <v>86</v>
      </c>
      <c r="AV121" s="13" t="s">
        <v>84</v>
      </c>
      <c r="AW121" s="13" t="s">
        <v>36</v>
      </c>
      <c r="AX121" s="13" t="s">
        <v>76</v>
      </c>
      <c r="AY121" s="202" t="s">
        <v>120</v>
      </c>
    </row>
    <row r="122" spans="1:65" s="14" customFormat="1" ht="10.199999999999999">
      <c r="B122" s="203"/>
      <c r="C122" s="204"/>
      <c r="D122" s="194" t="s">
        <v>131</v>
      </c>
      <c r="E122" s="205" t="s">
        <v>19</v>
      </c>
      <c r="F122" s="206" t="s">
        <v>186</v>
      </c>
      <c r="G122" s="204"/>
      <c r="H122" s="207">
        <v>2.2109999999999999</v>
      </c>
      <c r="I122" s="208"/>
      <c r="J122" s="204"/>
      <c r="K122" s="204"/>
      <c r="L122" s="209"/>
      <c r="M122" s="210"/>
      <c r="N122" s="211"/>
      <c r="O122" s="211"/>
      <c r="P122" s="211"/>
      <c r="Q122" s="211"/>
      <c r="R122" s="211"/>
      <c r="S122" s="211"/>
      <c r="T122" s="212"/>
      <c r="AT122" s="213" t="s">
        <v>131</v>
      </c>
      <c r="AU122" s="213" t="s">
        <v>86</v>
      </c>
      <c r="AV122" s="14" t="s">
        <v>86</v>
      </c>
      <c r="AW122" s="14" t="s">
        <v>36</v>
      </c>
      <c r="AX122" s="14" t="s">
        <v>76</v>
      </c>
      <c r="AY122" s="213" t="s">
        <v>120</v>
      </c>
    </row>
    <row r="123" spans="1:65" s="2" customFormat="1" ht="24.15" customHeight="1">
      <c r="A123" s="35"/>
      <c r="B123" s="36"/>
      <c r="C123" s="174" t="s">
        <v>187</v>
      </c>
      <c r="D123" s="174" t="s">
        <v>122</v>
      </c>
      <c r="E123" s="175" t="s">
        <v>188</v>
      </c>
      <c r="F123" s="176" t="s">
        <v>189</v>
      </c>
      <c r="G123" s="177" t="s">
        <v>125</v>
      </c>
      <c r="H123" s="178">
        <v>3.7669999999999999</v>
      </c>
      <c r="I123" s="179"/>
      <c r="J123" s="180">
        <f>ROUND(I123*H123,2)</f>
        <v>0</v>
      </c>
      <c r="K123" s="176" t="s">
        <v>126</v>
      </c>
      <c r="L123" s="40"/>
      <c r="M123" s="181" t="s">
        <v>19</v>
      </c>
      <c r="N123" s="182" t="s">
        <v>47</v>
      </c>
      <c r="O123" s="65"/>
      <c r="P123" s="183">
        <f>O123*H123</f>
        <v>0</v>
      </c>
      <c r="Q123" s="183">
        <v>0</v>
      </c>
      <c r="R123" s="183">
        <f>Q123*H123</f>
        <v>0</v>
      </c>
      <c r="S123" s="183">
        <v>0</v>
      </c>
      <c r="T123" s="184">
        <f>S123*H123</f>
        <v>0</v>
      </c>
      <c r="U123" s="35"/>
      <c r="V123" s="35"/>
      <c r="W123" s="35"/>
      <c r="X123" s="35"/>
      <c r="Y123" s="35"/>
      <c r="Z123" s="35"/>
      <c r="AA123" s="35"/>
      <c r="AB123" s="35"/>
      <c r="AC123" s="35"/>
      <c r="AD123" s="35"/>
      <c r="AE123" s="35"/>
      <c r="AR123" s="185" t="s">
        <v>127</v>
      </c>
      <c r="AT123" s="185" t="s">
        <v>122</v>
      </c>
      <c r="AU123" s="185" t="s">
        <v>86</v>
      </c>
      <c r="AY123" s="18" t="s">
        <v>120</v>
      </c>
      <c r="BE123" s="186">
        <f>IF(N123="základní",J123,0)</f>
        <v>0</v>
      </c>
      <c r="BF123" s="186">
        <f>IF(N123="snížená",J123,0)</f>
        <v>0</v>
      </c>
      <c r="BG123" s="186">
        <f>IF(N123="zákl. přenesená",J123,0)</f>
        <v>0</v>
      </c>
      <c r="BH123" s="186">
        <f>IF(N123="sníž. přenesená",J123,0)</f>
        <v>0</v>
      </c>
      <c r="BI123" s="186">
        <f>IF(N123="nulová",J123,0)</f>
        <v>0</v>
      </c>
      <c r="BJ123" s="18" t="s">
        <v>84</v>
      </c>
      <c r="BK123" s="186">
        <f>ROUND(I123*H123,2)</f>
        <v>0</v>
      </c>
      <c r="BL123" s="18" t="s">
        <v>127</v>
      </c>
      <c r="BM123" s="185" t="s">
        <v>190</v>
      </c>
    </row>
    <row r="124" spans="1:65" s="2" customFormat="1" ht="10.199999999999999">
      <c r="A124" s="35"/>
      <c r="B124" s="36"/>
      <c r="C124" s="37"/>
      <c r="D124" s="187" t="s">
        <v>129</v>
      </c>
      <c r="E124" s="37"/>
      <c r="F124" s="188" t="s">
        <v>191</v>
      </c>
      <c r="G124" s="37"/>
      <c r="H124" s="37"/>
      <c r="I124" s="189"/>
      <c r="J124" s="37"/>
      <c r="K124" s="37"/>
      <c r="L124" s="40"/>
      <c r="M124" s="190"/>
      <c r="N124" s="191"/>
      <c r="O124" s="65"/>
      <c r="P124" s="65"/>
      <c r="Q124" s="65"/>
      <c r="R124" s="65"/>
      <c r="S124" s="65"/>
      <c r="T124" s="66"/>
      <c r="U124" s="35"/>
      <c r="V124" s="35"/>
      <c r="W124" s="35"/>
      <c r="X124" s="35"/>
      <c r="Y124" s="35"/>
      <c r="Z124" s="35"/>
      <c r="AA124" s="35"/>
      <c r="AB124" s="35"/>
      <c r="AC124" s="35"/>
      <c r="AD124" s="35"/>
      <c r="AE124" s="35"/>
      <c r="AT124" s="18" t="s">
        <v>129</v>
      </c>
      <c r="AU124" s="18" t="s">
        <v>86</v>
      </c>
    </row>
    <row r="125" spans="1:65" s="14" customFormat="1" ht="10.199999999999999">
      <c r="B125" s="203"/>
      <c r="C125" s="204"/>
      <c r="D125" s="194" t="s">
        <v>131</v>
      </c>
      <c r="E125" s="205" t="s">
        <v>19</v>
      </c>
      <c r="F125" s="206" t="s">
        <v>192</v>
      </c>
      <c r="G125" s="204"/>
      <c r="H125" s="207">
        <v>74.260000000000005</v>
      </c>
      <c r="I125" s="208"/>
      <c r="J125" s="204"/>
      <c r="K125" s="204"/>
      <c r="L125" s="209"/>
      <c r="M125" s="210"/>
      <c r="N125" s="211"/>
      <c r="O125" s="211"/>
      <c r="P125" s="211"/>
      <c r="Q125" s="211"/>
      <c r="R125" s="211"/>
      <c r="S125" s="211"/>
      <c r="T125" s="212"/>
      <c r="AT125" s="213" t="s">
        <v>131</v>
      </c>
      <c r="AU125" s="213" t="s">
        <v>86</v>
      </c>
      <c r="AV125" s="14" t="s">
        <v>86</v>
      </c>
      <c r="AW125" s="14" t="s">
        <v>36</v>
      </c>
      <c r="AX125" s="14" t="s">
        <v>76</v>
      </c>
      <c r="AY125" s="213" t="s">
        <v>120</v>
      </c>
    </row>
    <row r="126" spans="1:65" s="14" customFormat="1" ht="10.199999999999999">
      <c r="B126" s="203"/>
      <c r="C126" s="204"/>
      <c r="D126" s="194" t="s">
        <v>131</v>
      </c>
      <c r="E126" s="205" t="s">
        <v>19</v>
      </c>
      <c r="F126" s="206" t="s">
        <v>193</v>
      </c>
      <c r="G126" s="204"/>
      <c r="H126" s="207">
        <v>-64.41</v>
      </c>
      <c r="I126" s="208"/>
      <c r="J126" s="204"/>
      <c r="K126" s="204"/>
      <c r="L126" s="209"/>
      <c r="M126" s="210"/>
      <c r="N126" s="211"/>
      <c r="O126" s="211"/>
      <c r="P126" s="211"/>
      <c r="Q126" s="211"/>
      <c r="R126" s="211"/>
      <c r="S126" s="211"/>
      <c r="T126" s="212"/>
      <c r="AT126" s="213" t="s">
        <v>131</v>
      </c>
      <c r="AU126" s="213" t="s">
        <v>86</v>
      </c>
      <c r="AV126" s="14" t="s">
        <v>86</v>
      </c>
      <c r="AW126" s="14" t="s">
        <v>36</v>
      </c>
      <c r="AX126" s="14" t="s">
        <v>76</v>
      </c>
      <c r="AY126" s="213" t="s">
        <v>120</v>
      </c>
    </row>
    <row r="127" spans="1:65" s="14" customFormat="1" ht="10.199999999999999">
      <c r="B127" s="203"/>
      <c r="C127" s="204"/>
      <c r="D127" s="194" t="s">
        <v>131</v>
      </c>
      <c r="E127" s="205" t="s">
        <v>19</v>
      </c>
      <c r="F127" s="206" t="s">
        <v>194</v>
      </c>
      <c r="G127" s="204"/>
      <c r="H127" s="207">
        <v>-6.0830000000000002</v>
      </c>
      <c r="I127" s="208"/>
      <c r="J127" s="204"/>
      <c r="K127" s="204"/>
      <c r="L127" s="209"/>
      <c r="M127" s="210"/>
      <c r="N127" s="211"/>
      <c r="O127" s="211"/>
      <c r="P127" s="211"/>
      <c r="Q127" s="211"/>
      <c r="R127" s="211"/>
      <c r="S127" s="211"/>
      <c r="T127" s="212"/>
      <c r="AT127" s="213" t="s">
        <v>131</v>
      </c>
      <c r="AU127" s="213" t="s">
        <v>86</v>
      </c>
      <c r="AV127" s="14" t="s">
        <v>86</v>
      </c>
      <c r="AW127" s="14" t="s">
        <v>36</v>
      </c>
      <c r="AX127" s="14" t="s">
        <v>76</v>
      </c>
      <c r="AY127" s="213" t="s">
        <v>120</v>
      </c>
    </row>
    <row r="128" spans="1:65" s="2" customFormat="1" ht="24.15" customHeight="1">
      <c r="A128" s="35"/>
      <c r="B128" s="36"/>
      <c r="C128" s="174" t="s">
        <v>195</v>
      </c>
      <c r="D128" s="174" t="s">
        <v>122</v>
      </c>
      <c r="E128" s="175" t="s">
        <v>196</v>
      </c>
      <c r="F128" s="176" t="s">
        <v>197</v>
      </c>
      <c r="G128" s="177" t="s">
        <v>125</v>
      </c>
      <c r="H128" s="178">
        <v>3.7669999999999999</v>
      </c>
      <c r="I128" s="179"/>
      <c r="J128" s="180">
        <f>ROUND(I128*H128,2)</f>
        <v>0</v>
      </c>
      <c r="K128" s="176" t="s">
        <v>126</v>
      </c>
      <c r="L128" s="40"/>
      <c r="M128" s="181" t="s">
        <v>19</v>
      </c>
      <c r="N128" s="182" t="s">
        <v>47</v>
      </c>
      <c r="O128" s="65"/>
      <c r="P128" s="183">
        <f>O128*H128</f>
        <v>0</v>
      </c>
      <c r="Q128" s="183">
        <v>0</v>
      </c>
      <c r="R128" s="183">
        <f>Q128*H128</f>
        <v>0</v>
      </c>
      <c r="S128" s="183">
        <v>0</v>
      </c>
      <c r="T128" s="184">
        <f>S128*H128</f>
        <v>0</v>
      </c>
      <c r="U128" s="35"/>
      <c r="V128" s="35"/>
      <c r="W128" s="35"/>
      <c r="X128" s="35"/>
      <c r="Y128" s="35"/>
      <c r="Z128" s="35"/>
      <c r="AA128" s="35"/>
      <c r="AB128" s="35"/>
      <c r="AC128" s="35"/>
      <c r="AD128" s="35"/>
      <c r="AE128" s="35"/>
      <c r="AR128" s="185" t="s">
        <v>127</v>
      </c>
      <c r="AT128" s="185" t="s">
        <v>122</v>
      </c>
      <c r="AU128" s="185" t="s">
        <v>86</v>
      </c>
      <c r="AY128" s="18" t="s">
        <v>120</v>
      </c>
      <c r="BE128" s="186">
        <f>IF(N128="základní",J128,0)</f>
        <v>0</v>
      </c>
      <c r="BF128" s="186">
        <f>IF(N128="snížená",J128,0)</f>
        <v>0</v>
      </c>
      <c r="BG128" s="186">
        <f>IF(N128="zákl. přenesená",J128,0)</f>
        <v>0</v>
      </c>
      <c r="BH128" s="186">
        <f>IF(N128="sníž. přenesená",J128,0)</f>
        <v>0</v>
      </c>
      <c r="BI128" s="186">
        <f>IF(N128="nulová",J128,0)</f>
        <v>0</v>
      </c>
      <c r="BJ128" s="18" t="s">
        <v>84</v>
      </c>
      <c r="BK128" s="186">
        <f>ROUND(I128*H128,2)</f>
        <v>0</v>
      </c>
      <c r="BL128" s="18" t="s">
        <v>127</v>
      </c>
      <c r="BM128" s="185" t="s">
        <v>198</v>
      </c>
    </row>
    <row r="129" spans="1:65" s="2" customFormat="1" ht="10.199999999999999">
      <c r="A129" s="35"/>
      <c r="B129" s="36"/>
      <c r="C129" s="37"/>
      <c r="D129" s="187" t="s">
        <v>129</v>
      </c>
      <c r="E129" s="37"/>
      <c r="F129" s="188" t="s">
        <v>199</v>
      </c>
      <c r="G129" s="37"/>
      <c r="H129" s="37"/>
      <c r="I129" s="189"/>
      <c r="J129" s="37"/>
      <c r="K129" s="37"/>
      <c r="L129" s="40"/>
      <c r="M129" s="190"/>
      <c r="N129" s="191"/>
      <c r="O129" s="65"/>
      <c r="P129" s="65"/>
      <c r="Q129" s="65"/>
      <c r="R129" s="65"/>
      <c r="S129" s="65"/>
      <c r="T129" s="66"/>
      <c r="U129" s="35"/>
      <c r="V129" s="35"/>
      <c r="W129" s="35"/>
      <c r="X129" s="35"/>
      <c r="Y129" s="35"/>
      <c r="Z129" s="35"/>
      <c r="AA129" s="35"/>
      <c r="AB129" s="35"/>
      <c r="AC129" s="35"/>
      <c r="AD129" s="35"/>
      <c r="AE129" s="35"/>
      <c r="AT129" s="18" t="s">
        <v>129</v>
      </c>
      <c r="AU129" s="18" t="s">
        <v>86</v>
      </c>
    </row>
    <row r="130" spans="1:65" s="2" customFormat="1" ht="16.5" customHeight="1">
      <c r="A130" s="35"/>
      <c r="B130" s="36"/>
      <c r="C130" s="214" t="s">
        <v>200</v>
      </c>
      <c r="D130" s="214" t="s">
        <v>201</v>
      </c>
      <c r="E130" s="215" t="s">
        <v>202</v>
      </c>
      <c r="F130" s="216" t="s">
        <v>203</v>
      </c>
      <c r="G130" s="217" t="s">
        <v>204</v>
      </c>
      <c r="H130" s="218">
        <v>7.4999999999999997E-2</v>
      </c>
      <c r="I130" s="219"/>
      <c r="J130" s="220">
        <f>ROUND(I130*H130,2)</f>
        <v>0</v>
      </c>
      <c r="K130" s="216" t="s">
        <v>126</v>
      </c>
      <c r="L130" s="221"/>
      <c r="M130" s="222" t="s">
        <v>19</v>
      </c>
      <c r="N130" s="223" t="s">
        <v>47</v>
      </c>
      <c r="O130" s="65"/>
      <c r="P130" s="183">
        <f>O130*H130</f>
        <v>0</v>
      </c>
      <c r="Q130" s="183">
        <v>1E-3</v>
      </c>
      <c r="R130" s="183">
        <f>Q130*H130</f>
        <v>7.4999999999999993E-5</v>
      </c>
      <c r="S130" s="183">
        <v>0</v>
      </c>
      <c r="T130" s="184">
        <f>S130*H130</f>
        <v>0</v>
      </c>
      <c r="U130" s="35"/>
      <c r="V130" s="35"/>
      <c r="W130" s="35"/>
      <c r="X130" s="35"/>
      <c r="Y130" s="35"/>
      <c r="Z130" s="35"/>
      <c r="AA130" s="35"/>
      <c r="AB130" s="35"/>
      <c r="AC130" s="35"/>
      <c r="AD130" s="35"/>
      <c r="AE130" s="35"/>
      <c r="AR130" s="185" t="s">
        <v>180</v>
      </c>
      <c r="AT130" s="185" t="s">
        <v>201</v>
      </c>
      <c r="AU130" s="185" t="s">
        <v>86</v>
      </c>
      <c r="AY130" s="18" t="s">
        <v>120</v>
      </c>
      <c r="BE130" s="186">
        <f>IF(N130="základní",J130,0)</f>
        <v>0</v>
      </c>
      <c r="BF130" s="186">
        <f>IF(N130="snížená",J130,0)</f>
        <v>0</v>
      </c>
      <c r="BG130" s="186">
        <f>IF(N130="zákl. přenesená",J130,0)</f>
        <v>0</v>
      </c>
      <c r="BH130" s="186">
        <f>IF(N130="sníž. přenesená",J130,0)</f>
        <v>0</v>
      </c>
      <c r="BI130" s="186">
        <f>IF(N130="nulová",J130,0)</f>
        <v>0</v>
      </c>
      <c r="BJ130" s="18" t="s">
        <v>84</v>
      </c>
      <c r="BK130" s="186">
        <f>ROUND(I130*H130,2)</f>
        <v>0</v>
      </c>
      <c r="BL130" s="18" t="s">
        <v>127</v>
      </c>
      <c r="BM130" s="185" t="s">
        <v>205</v>
      </c>
    </row>
    <row r="131" spans="1:65" s="14" customFormat="1" ht="10.199999999999999">
      <c r="B131" s="203"/>
      <c r="C131" s="204"/>
      <c r="D131" s="194" t="s">
        <v>131</v>
      </c>
      <c r="E131" s="204"/>
      <c r="F131" s="206" t="s">
        <v>206</v>
      </c>
      <c r="G131" s="204"/>
      <c r="H131" s="207">
        <v>7.4999999999999997E-2</v>
      </c>
      <c r="I131" s="208"/>
      <c r="J131" s="204"/>
      <c r="K131" s="204"/>
      <c r="L131" s="209"/>
      <c r="M131" s="210"/>
      <c r="N131" s="211"/>
      <c r="O131" s="211"/>
      <c r="P131" s="211"/>
      <c r="Q131" s="211"/>
      <c r="R131" s="211"/>
      <c r="S131" s="211"/>
      <c r="T131" s="212"/>
      <c r="AT131" s="213" t="s">
        <v>131</v>
      </c>
      <c r="AU131" s="213" t="s">
        <v>86</v>
      </c>
      <c r="AV131" s="14" t="s">
        <v>86</v>
      </c>
      <c r="AW131" s="14" t="s">
        <v>4</v>
      </c>
      <c r="AX131" s="14" t="s">
        <v>84</v>
      </c>
      <c r="AY131" s="213" t="s">
        <v>120</v>
      </c>
    </row>
    <row r="132" spans="1:65" s="2" customFormat="1" ht="21.75" customHeight="1">
      <c r="A132" s="35"/>
      <c r="B132" s="36"/>
      <c r="C132" s="174" t="s">
        <v>8</v>
      </c>
      <c r="D132" s="174" t="s">
        <v>122</v>
      </c>
      <c r="E132" s="175" t="s">
        <v>207</v>
      </c>
      <c r="F132" s="176" t="s">
        <v>208</v>
      </c>
      <c r="G132" s="177" t="s">
        <v>125</v>
      </c>
      <c r="H132" s="178">
        <v>3.7669999999999999</v>
      </c>
      <c r="I132" s="179"/>
      <c r="J132" s="180">
        <f>ROUND(I132*H132,2)</f>
        <v>0</v>
      </c>
      <c r="K132" s="176" t="s">
        <v>126</v>
      </c>
      <c r="L132" s="40"/>
      <c r="M132" s="181" t="s">
        <v>19</v>
      </c>
      <c r="N132" s="182" t="s">
        <v>47</v>
      </c>
      <c r="O132" s="65"/>
      <c r="P132" s="183">
        <f>O132*H132</f>
        <v>0</v>
      </c>
      <c r="Q132" s="183">
        <v>0</v>
      </c>
      <c r="R132" s="183">
        <f>Q132*H132</f>
        <v>0</v>
      </c>
      <c r="S132" s="183">
        <v>0</v>
      </c>
      <c r="T132" s="184">
        <f>S132*H132</f>
        <v>0</v>
      </c>
      <c r="U132" s="35"/>
      <c r="V132" s="35"/>
      <c r="W132" s="35"/>
      <c r="X132" s="35"/>
      <c r="Y132" s="35"/>
      <c r="Z132" s="35"/>
      <c r="AA132" s="35"/>
      <c r="AB132" s="35"/>
      <c r="AC132" s="35"/>
      <c r="AD132" s="35"/>
      <c r="AE132" s="35"/>
      <c r="AR132" s="185" t="s">
        <v>127</v>
      </c>
      <c r="AT132" s="185" t="s">
        <v>122</v>
      </c>
      <c r="AU132" s="185" t="s">
        <v>86</v>
      </c>
      <c r="AY132" s="18" t="s">
        <v>120</v>
      </c>
      <c r="BE132" s="186">
        <f>IF(N132="základní",J132,0)</f>
        <v>0</v>
      </c>
      <c r="BF132" s="186">
        <f>IF(N132="snížená",J132,0)</f>
        <v>0</v>
      </c>
      <c r="BG132" s="186">
        <f>IF(N132="zákl. přenesená",J132,0)</f>
        <v>0</v>
      </c>
      <c r="BH132" s="186">
        <f>IF(N132="sníž. přenesená",J132,0)</f>
        <v>0</v>
      </c>
      <c r="BI132" s="186">
        <f>IF(N132="nulová",J132,0)</f>
        <v>0</v>
      </c>
      <c r="BJ132" s="18" t="s">
        <v>84</v>
      </c>
      <c r="BK132" s="186">
        <f>ROUND(I132*H132,2)</f>
        <v>0</v>
      </c>
      <c r="BL132" s="18" t="s">
        <v>127</v>
      </c>
      <c r="BM132" s="185" t="s">
        <v>209</v>
      </c>
    </row>
    <row r="133" spans="1:65" s="2" customFormat="1" ht="10.199999999999999">
      <c r="A133" s="35"/>
      <c r="B133" s="36"/>
      <c r="C133" s="37"/>
      <c r="D133" s="187" t="s">
        <v>129</v>
      </c>
      <c r="E133" s="37"/>
      <c r="F133" s="188" t="s">
        <v>210</v>
      </c>
      <c r="G133" s="37"/>
      <c r="H133" s="37"/>
      <c r="I133" s="189"/>
      <c r="J133" s="37"/>
      <c r="K133" s="37"/>
      <c r="L133" s="40"/>
      <c r="M133" s="190"/>
      <c r="N133" s="191"/>
      <c r="O133" s="65"/>
      <c r="P133" s="65"/>
      <c r="Q133" s="65"/>
      <c r="R133" s="65"/>
      <c r="S133" s="65"/>
      <c r="T133" s="66"/>
      <c r="U133" s="35"/>
      <c r="V133" s="35"/>
      <c r="W133" s="35"/>
      <c r="X133" s="35"/>
      <c r="Y133" s="35"/>
      <c r="Z133" s="35"/>
      <c r="AA133" s="35"/>
      <c r="AB133" s="35"/>
      <c r="AC133" s="35"/>
      <c r="AD133" s="35"/>
      <c r="AE133" s="35"/>
      <c r="AT133" s="18" t="s">
        <v>129</v>
      </c>
      <c r="AU133" s="18" t="s">
        <v>86</v>
      </c>
    </row>
    <row r="134" spans="1:65" s="2" customFormat="1" ht="21.75" customHeight="1">
      <c r="A134" s="35"/>
      <c r="B134" s="36"/>
      <c r="C134" s="174" t="s">
        <v>211</v>
      </c>
      <c r="D134" s="174" t="s">
        <v>122</v>
      </c>
      <c r="E134" s="175" t="s">
        <v>212</v>
      </c>
      <c r="F134" s="176" t="s">
        <v>213</v>
      </c>
      <c r="G134" s="177" t="s">
        <v>125</v>
      </c>
      <c r="H134" s="178">
        <v>75.991</v>
      </c>
      <c r="I134" s="179"/>
      <c r="J134" s="180">
        <f>ROUND(I134*H134,2)</f>
        <v>0</v>
      </c>
      <c r="K134" s="176" t="s">
        <v>126</v>
      </c>
      <c r="L134" s="40"/>
      <c r="M134" s="181" t="s">
        <v>19</v>
      </c>
      <c r="N134" s="182" t="s">
        <v>47</v>
      </c>
      <c r="O134" s="65"/>
      <c r="P134" s="183">
        <f>O134*H134</f>
        <v>0</v>
      </c>
      <c r="Q134" s="183">
        <v>0</v>
      </c>
      <c r="R134" s="183">
        <f>Q134*H134</f>
        <v>0</v>
      </c>
      <c r="S134" s="183">
        <v>0</v>
      </c>
      <c r="T134" s="184">
        <f>S134*H134</f>
        <v>0</v>
      </c>
      <c r="U134" s="35"/>
      <c r="V134" s="35"/>
      <c r="W134" s="35"/>
      <c r="X134" s="35"/>
      <c r="Y134" s="35"/>
      <c r="Z134" s="35"/>
      <c r="AA134" s="35"/>
      <c r="AB134" s="35"/>
      <c r="AC134" s="35"/>
      <c r="AD134" s="35"/>
      <c r="AE134" s="35"/>
      <c r="AR134" s="185" t="s">
        <v>127</v>
      </c>
      <c r="AT134" s="185" t="s">
        <v>122</v>
      </c>
      <c r="AU134" s="185" t="s">
        <v>86</v>
      </c>
      <c r="AY134" s="18" t="s">
        <v>120</v>
      </c>
      <c r="BE134" s="186">
        <f>IF(N134="základní",J134,0)</f>
        <v>0</v>
      </c>
      <c r="BF134" s="186">
        <f>IF(N134="snížená",J134,0)</f>
        <v>0</v>
      </c>
      <c r="BG134" s="186">
        <f>IF(N134="zákl. přenesená",J134,0)</f>
        <v>0</v>
      </c>
      <c r="BH134" s="186">
        <f>IF(N134="sníž. přenesená",J134,0)</f>
        <v>0</v>
      </c>
      <c r="BI134" s="186">
        <f>IF(N134="nulová",J134,0)</f>
        <v>0</v>
      </c>
      <c r="BJ134" s="18" t="s">
        <v>84</v>
      </c>
      <c r="BK134" s="186">
        <f>ROUND(I134*H134,2)</f>
        <v>0</v>
      </c>
      <c r="BL134" s="18" t="s">
        <v>127</v>
      </c>
      <c r="BM134" s="185" t="s">
        <v>214</v>
      </c>
    </row>
    <row r="135" spans="1:65" s="2" customFormat="1" ht="10.199999999999999">
      <c r="A135" s="35"/>
      <c r="B135" s="36"/>
      <c r="C135" s="37"/>
      <c r="D135" s="187" t="s">
        <v>129</v>
      </c>
      <c r="E135" s="37"/>
      <c r="F135" s="188" t="s">
        <v>215</v>
      </c>
      <c r="G135" s="37"/>
      <c r="H135" s="37"/>
      <c r="I135" s="189"/>
      <c r="J135" s="37"/>
      <c r="K135" s="37"/>
      <c r="L135" s="40"/>
      <c r="M135" s="190"/>
      <c r="N135" s="191"/>
      <c r="O135" s="65"/>
      <c r="P135" s="65"/>
      <c r="Q135" s="65"/>
      <c r="R135" s="65"/>
      <c r="S135" s="65"/>
      <c r="T135" s="66"/>
      <c r="U135" s="35"/>
      <c r="V135" s="35"/>
      <c r="W135" s="35"/>
      <c r="X135" s="35"/>
      <c r="Y135" s="35"/>
      <c r="Z135" s="35"/>
      <c r="AA135" s="35"/>
      <c r="AB135" s="35"/>
      <c r="AC135" s="35"/>
      <c r="AD135" s="35"/>
      <c r="AE135" s="35"/>
      <c r="AT135" s="18" t="s">
        <v>129</v>
      </c>
      <c r="AU135" s="18" t="s">
        <v>86</v>
      </c>
    </row>
    <row r="136" spans="1:65" s="13" customFormat="1" ht="10.199999999999999">
      <c r="B136" s="192"/>
      <c r="C136" s="193"/>
      <c r="D136" s="194" t="s">
        <v>131</v>
      </c>
      <c r="E136" s="195" t="s">
        <v>19</v>
      </c>
      <c r="F136" s="196" t="s">
        <v>216</v>
      </c>
      <c r="G136" s="193"/>
      <c r="H136" s="195" t="s">
        <v>19</v>
      </c>
      <c r="I136" s="197"/>
      <c r="J136" s="193"/>
      <c r="K136" s="193"/>
      <c r="L136" s="198"/>
      <c r="M136" s="199"/>
      <c r="N136" s="200"/>
      <c r="O136" s="200"/>
      <c r="P136" s="200"/>
      <c r="Q136" s="200"/>
      <c r="R136" s="200"/>
      <c r="S136" s="200"/>
      <c r="T136" s="201"/>
      <c r="AT136" s="202" t="s">
        <v>131</v>
      </c>
      <c r="AU136" s="202" t="s">
        <v>86</v>
      </c>
      <c r="AV136" s="13" t="s">
        <v>84</v>
      </c>
      <c r="AW136" s="13" t="s">
        <v>36</v>
      </c>
      <c r="AX136" s="13" t="s">
        <v>76</v>
      </c>
      <c r="AY136" s="202" t="s">
        <v>120</v>
      </c>
    </row>
    <row r="137" spans="1:65" s="14" customFormat="1" ht="10.199999999999999">
      <c r="B137" s="203"/>
      <c r="C137" s="204"/>
      <c r="D137" s="194" t="s">
        <v>131</v>
      </c>
      <c r="E137" s="205" t="s">
        <v>19</v>
      </c>
      <c r="F137" s="206" t="s">
        <v>217</v>
      </c>
      <c r="G137" s="204"/>
      <c r="H137" s="207">
        <v>57.741999999999997</v>
      </c>
      <c r="I137" s="208"/>
      <c r="J137" s="204"/>
      <c r="K137" s="204"/>
      <c r="L137" s="209"/>
      <c r="M137" s="210"/>
      <c r="N137" s="211"/>
      <c r="O137" s="211"/>
      <c r="P137" s="211"/>
      <c r="Q137" s="211"/>
      <c r="R137" s="211"/>
      <c r="S137" s="211"/>
      <c r="T137" s="212"/>
      <c r="AT137" s="213" t="s">
        <v>131</v>
      </c>
      <c r="AU137" s="213" t="s">
        <v>86</v>
      </c>
      <c r="AV137" s="14" t="s">
        <v>86</v>
      </c>
      <c r="AW137" s="14" t="s">
        <v>36</v>
      </c>
      <c r="AX137" s="14" t="s">
        <v>76</v>
      </c>
      <c r="AY137" s="213" t="s">
        <v>120</v>
      </c>
    </row>
    <row r="138" spans="1:65" s="13" customFormat="1" ht="10.199999999999999">
      <c r="B138" s="192"/>
      <c r="C138" s="193"/>
      <c r="D138" s="194" t="s">
        <v>131</v>
      </c>
      <c r="E138" s="195" t="s">
        <v>19</v>
      </c>
      <c r="F138" s="196" t="s">
        <v>218</v>
      </c>
      <c r="G138" s="193"/>
      <c r="H138" s="195" t="s">
        <v>19</v>
      </c>
      <c r="I138" s="197"/>
      <c r="J138" s="193"/>
      <c r="K138" s="193"/>
      <c r="L138" s="198"/>
      <c r="M138" s="199"/>
      <c r="N138" s="200"/>
      <c r="O138" s="200"/>
      <c r="P138" s="200"/>
      <c r="Q138" s="200"/>
      <c r="R138" s="200"/>
      <c r="S138" s="200"/>
      <c r="T138" s="201"/>
      <c r="AT138" s="202" t="s">
        <v>131</v>
      </c>
      <c r="AU138" s="202" t="s">
        <v>86</v>
      </c>
      <c r="AV138" s="13" t="s">
        <v>84</v>
      </c>
      <c r="AW138" s="13" t="s">
        <v>36</v>
      </c>
      <c r="AX138" s="13" t="s">
        <v>76</v>
      </c>
      <c r="AY138" s="202" t="s">
        <v>120</v>
      </c>
    </row>
    <row r="139" spans="1:65" s="14" customFormat="1" ht="10.199999999999999">
      <c r="B139" s="203"/>
      <c r="C139" s="204"/>
      <c r="D139" s="194" t="s">
        <v>131</v>
      </c>
      <c r="E139" s="205" t="s">
        <v>19</v>
      </c>
      <c r="F139" s="206" t="s">
        <v>219</v>
      </c>
      <c r="G139" s="204"/>
      <c r="H139" s="207">
        <v>18.248999999999999</v>
      </c>
      <c r="I139" s="208"/>
      <c r="J139" s="204"/>
      <c r="K139" s="204"/>
      <c r="L139" s="209"/>
      <c r="M139" s="210"/>
      <c r="N139" s="211"/>
      <c r="O139" s="211"/>
      <c r="P139" s="211"/>
      <c r="Q139" s="211"/>
      <c r="R139" s="211"/>
      <c r="S139" s="211"/>
      <c r="T139" s="212"/>
      <c r="AT139" s="213" t="s">
        <v>131</v>
      </c>
      <c r="AU139" s="213" t="s">
        <v>86</v>
      </c>
      <c r="AV139" s="14" t="s">
        <v>86</v>
      </c>
      <c r="AW139" s="14" t="s">
        <v>36</v>
      </c>
      <c r="AX139" s="14" t="s">
        <v>76</v>
      </c>
      <c r="AY139" s="213" t="s">
        <v>120</v>
      </c>
    </row>
    <row r="140" spans="1:65" s="2" customFormat="1" ht="16.5" customHeight="1">
      <c r="A140" s="35"/>
      <c r="B140" s="36"/>
      <c r="C140" s="174" t="s">
        <v>220</v>
      </c>
      <c r="D140" s="174" t="s">
        <v>122</v>
      </c>
      <c r="E140" s="175" t="s">
        <v>221</v>
      </c>
      <c r="F140" s="176" t="s">
        <v>222</v>
      </c>
      <c r="G140" s="177" t="s">
        <v>125</v>
      </c>
      <c r="H140" s="178">
        <v>3.7669999999999999</v>
      </c>
      <c r="I140" s="179"/>
      <c r="J140" s="180">
        <f>ROUND(I140*H140,2)</f>
        <v>0</v>
      </c>
      <c r="K140" s="176" t="s">
        <v>126</v>
      </c>
      <c r="L140" s="40"/>
      <c r="M140" s="181" t="s">
        <v>19</v>
      </c>
      <c r="N140" s="182" t="s">
        <v>47</v>
      </c>
      <c r="O140" s="65"/>
      <c r="P140" s="183">
        <f>O140*H140</f>
        <v>0</v>
      </c>
      <c r="Q140" s="183">
        <v>0</v>
      </c>
      <c r="R140" s="183">
        <f>Q140*H140</f>
        <v>0</v>
      </c>
      <c r="S140" s="183">
        <v>0</v>
      </c>
      <c r="T140" s="184">
        <f>S140*H140</f>
        <v>0</v>
      </c>
      <c r="U140" s="35"/>
      <c r="V140" s="35"/>
      <c r="W140" s="35"/>
      <c r="X140" s="35"/>
      <c r="Y140" s="35"/>
      <c r="Z140" s="35"/>
      <c r="AA140" s="35"/>
      <c r="AB140" s="35"/>
      <c r="AC140" s="35"/>
      <c r="AD140" s="35"/>
      <c r="AE140" s="35"/>
      <c r="AR140" s="185" t="s">
        <v>127</v>
      </c>
      <c r="AT140" s="185" t="s">
        <v>122</v>
      </c>
      <c r="AU140" s="185" t="s">
        <v>86</v>
      </c>
      <c r="AY140" s="18" t="s">
        <v>120</v>
      </c>
      <c r="BE140" s="186">
        <f>IF(N140="základní",J140,0)</f>
        <v>0</v>
      </c>
      <c r="BF140" s="186">
        <f>IF(N140="snížená",J140,0)</f>
        <v>0</v>
      </c>
      <c r="BG140" s="186">
        <f>IF(N140="zákl. přenesená",J140,0)</f>
        <v>0</v>
      </c>
      <c r="BH140" s="186">
        <f>IF(N140="sníž. přenesená",J140,0)</f>
        <v>0</v>
      </c>
      <c r="BI140" s="186">
        <f>IF(N140="nulová",J140,0)</f>
        <v>0</v>
      </c>
      <c r="BJ140" s="18" t="s">
        <v>84</v>
      </c>
      <c r="BK140" s="186">
        <f>ROUND(I140*H140,2)</f>
        <v>0</v>
      </c>
      <c r="BL140" s="18" t="s">
        <v>127</v>
      </c>
      <c r="BM140" s="185" t="s">
        <v>223</v>
      </c>
    </row>
    <row r="141" spans="1:65" s="2" customFormat="1" ht="10.199999999999999">
      <c r="A141" s="35"/>
      <c r="B141" s="36"/>
      <c r="C141" s="37"/>
      <c r="D141" s="187" t="s">
        <v>129</v>
      </c>
      <c r="E141" s="37"/>
      <c r="F141" s="188" t="s">
        <v>224</v>
      </c>
      <c r="G141" s="37"/>
      <c r="H141" s="37"/>
      <c r="I141" s="189"/>
      <c r="J141" s="37"/>
      <c r="K141" s="37"/>
      <c r="L141" s="40"/>
      <c r="M141" s="190"/>
      <c r="N141" s="191"/>
      <c r="O141" s="65"/>
      <c r="P141" s="65"/>
      <c r="Q141" s="65"/>
      <c r="R141" s="65"/>
      <c r="S141" s="65"/>
      <c r="T141" s="66"/>
      <c r="U141" s="35"/>
      <c r="V141" s="35"/>
      <c r="W141" s="35"/>
      <c r="X141" s="35"/>
      <c r="Y141" s="35"/>
      <c r="Z141" s="35"/>
      <c r="AA141" s="35"/>
      <c r="AB141" s="35"/>
      <c r="AC141" s="35"/>
      <c r="AD141" s="35"/>
      <c r="AE141" s="35"/>
      <c r="AT141" s="18" t="s">
        <v>129</v>
      </c>
      <c r="AU141" s="18" t="s">
        <v>86</v>
      </c>
    </row>
    <row r="142" spans="1:65" s="2" customFormat="1" ht="16.5" customHeight="1">
      <c r="A142" s="35"/>
      <c r="B142" s="36"/>
      <c r="C142" s="174" t="s">
        <v>225</v>
      </c>
      <c r="D142" s="174" t="s">
        <v>122</v>
      </c>
      <c r="E142" s="175" t="s">
        <v>226</v>
      </c>
      <c r="F142" s="176" t="s">
        <v>227</v>
      </c>
      <c r="G142" s="177" t="s">
        <v>125</v>
      </c>
      <c r="H142" s="178">
        <v>3.7669999999999999</v>
      </c>
      <c r="I142" s="179"/>
      <c r="J142" s="180">
        <f>ROUND(I142*H142,2)</f>
        <v>0</v>
      </c>
      <c r="K142" s="176" t="s">
        <v>126</v>
      </c>
      <c r="L142" s="40"/>
      <c r="M142" s="181" t="s">
        <v>19</v>
      </c>
      <c r="N142" s="182" t="s">
        <v>47</v>
      </c>
      <c r="O142" s="65"/>
      <c r="P142" s="183">
        <f>O142*H142</f>
        <v>0</v>
      </c>
      <c r="Q142" s="183">
        <v>0</v>
      </c>
      <c r="R142" s="183">
        <f>Q142*H142</f>
        <v>0</v>
      </c>
      <c r="S142" s="183">
        <v>0</v>
      </c>
      <c r="T142" s="184">
        <f>S142*H142</f>
        <v>0</v>
      </c>
      <c r="U142" s="35"/>
      <c r="V142" s="35"/>
      <c r="W142" s="35"/>
      <c r="X142" s="35"/>
      <c r="Y142" s="35"/>
      <c r="Z142" s="35"/>
      <c r="AA142" s="35"/>
      <c r="AB142" s="35"/>
      <c r="AC142" s="35"/>
      <c r="AD142" s="35"/>
      <c r="AE142" s="35"/>
      <c r="AR142" s="185" t="s">
        <v>127</v>
      </c>
      <c r="AT142" s="185" t="s">
        <v>122</v>
      </c>
      <c r="AU142" s="185" t="s">
        <v>86</v>
      </c>
      <c r="AY142" s="18" t="s">
        <v>120</v>
      </c>
      <c r="BE142" s="186">
        <f>IF(N142="základní",J142,0)</f>
        <v>0</v>
      </c>
      <c r="BF142" s="186">
        <f>IF(N142="snížená",J142,0)</f>
        <v>0</v>
      </c>
      <c r="BG142" s="186">
        <f>IF(N142="zákl. přenesená",J142,0)</f>
        <v>0</v>
      </c>
      <c r="BH142" s="186">
        <f>IF(N142="sníž. přenesená",J142,0)</f>
        <v>0</v>
      </c>
      <c r="BI142" s="186">
        <f>IF(N142="nulová",J142,0)</f>
        <v>0</v>
      </c>
      <c r="BJ142" s="18" t="s">
        <v>84</v>
      </c>
      <c r="BK142" s="186">
        <f>ROUND(I142*H142,2)</f>
        <v>0</v>
      </c>
      <c r="BL142" s="18" t="s">
        <v>127</v>
      </c>
      <c r="BM142" s="185" t="s">
        <v>228</v>
      </c>
    </row>
    <row r="143" spans="1:65" s="2" customFormat="1" ht="10.199999999999999">
      <c r="A143" s="35"/>
      <c r="B143" s="36"/>
      <c r="C143" s="37"/>
      <c r="D143" s="187" t="s">
        <v>129</v>
      </c>
      <c r="E143" s="37"/>
      <c r="F143" s="188" t="s">
        <v>229</v>
      </c>
      <c r="G143" s="37"/>
      <c r="H143" s="37"/>
      <c r="I143" s="189"/>
      <c r="J143" s="37"/>
      <c r="K143" s="37"/>
      <c r="L143" s="40"/>
      <c r="M143" s="190"/>
      <c r="N143" s="191"/>
      <c r="O143" s="65"/>
      <c r="P143" s="65"/>
      <c r="Q143" s="65"/>
      <c r="R143" s="65"/>
      <c r="S143" s="65"/>
      <c r="T143" s="66"/>
      <c r="U143" s="35"/>
      <c r="V143" s="35"/>
      <c r="W143" s="35"/>
      <c r="X143" s="35"/>
      <c r="Y143" s="35"/>
      <c r="Z143" s="35"/>
      <c r="AA143" s="35"/>
      <c r="AB143" s="35"/>
      <c r="AC143" s="35"/>
      <c r="AD143" s="35"/>
      <c r="AE143" s="35"/>
      <c r="AT143" s="18" t="s">
        <v>129</v>
      </c>
      <c r="AU143" s="18" t="s">
        <v>86</v>
      </c>
    </row>
    <row r="144" spans="1:65" s="2" customFormat="1" ht="24.15" customHeight="1">
      <c r="A144" s="35"/>
      <c r="B144" s="36"/>
      <c r="C144" s="174" t="s">
        <v>230</v>
      </c>
      <c r="D144" s="174" t="s">
        <v>122</v>
      </c>
      <c r="E144" s="175" t="s">
        <v>231</v>
      </c>
      <c r="F144" s="176" t="s">
        <v>232</v>
      </c>
      <c r="G144" s="177" t="s">
        <v>125</v>
      </c>
      <c r="H144" s="178">
        <v>3.7669999999999999</v>
      </c>
      <c r="I144" s="179"/>
      <c r="J144" s="180">
        <f>ROUND(I144*H144,2)</f>
        <v>0</v>
      </c>
      <c r="K144" s="176" t="s">
        <v>126</v>
      </c>
      <c r="L144" s="40"/>
      <c r="M144" s="181" t="s">
        <v>19</v>
      </c>
      <c r="N144" s="182" t="s">
        <v>47</v>
      </c>
      <c r="O144" s="65"/>
      <c r="P144" s="183">
        <f>O144*H144</f>
        <v>0</v>
      </c>
      <c r="Q144" s="183">
        <v>0</v>
      </c>
      <c r="R144" s="183">
        <f>Q144*H144</f>
        <v>0</v>
      </c>
      <c r="S144" s="183">
        <v>0</v>
      </c>
      <c r="T144" s="184">
        <f>S144*H144</f>
        <v>0</v>
      </c>
      <c r="U144" s="35"/>
      <c r="V144" s="35"/>
      <c r="W144" s="35"/>
      <c r="X144" s="35"/>
      <c r="Y144" s="35"/>
      <c r="Z144" s="35"/>
      <c r="AA144" s="35"/>
      <c r="AB144" s="35"/>
      <c r="AC144" s="35"/>
      <c r="AD144" s="35"/>
      <c r="AE144" s="35"/>
      <c r="AR144" s="185" t="s">
        <v>127</v>
      </c>
      <c r="AT144" s="185" t="s">
        <v>122</v>
      </c>
      <c r="AU144" s="185" t="s">
        <v>86</v>
      </c>
      <c r="AY144" s="18" t="s">
        <v>120</v>
      </c>
      <c r="BE144" s="186">
        <f>IF(N144="základní",J144,0)</f>
        <v>0</v>
      </c>
      <c r="BF144" s="186">
        <f>IF(N144="snížená",J144,0)</f>
        <v>0</v>
      </c>
      <c r="BG144" s="186">
        <f>IF(N144="zákl. přenesená",J144,0)</f>
        <v>0</v>
      </c>
      <c r="BH144" s="186">
        <f>IF(N144="sníž. přenesená",J144,0)</f>
        <v>0</v>
      </c>
      <c r="BI144" s="186">
        <f>IF(N144="nulová",J144,0)</f>
        <v>0</v>
      </c>
      <c r="BJ144" s="18" t="s">
        <v>84</v>
      </c>
      <c r="BK144" s="186">
        <f>ROUND(I144*H144,2)</f>
        <v>0</v>
      </c>
      <c r="BL144" s="18" t="s">
        <v>127</v>
      </c>
      <c r="BM144" s="185" t="s">
        <v>233</v>
      </c>
    </row>
    <row r="145" spans="1:65" s="2" customFormat="1" ht="10.199999999999999">
      <c r="A145" s="35"/>
      <c r="B145" s="36"/>
      <c r="C145" s="37"/>
      <c r="D145" s="187" t="s">
        <v>129</v>
      </c>
      <c r="E145" s="37"/>
      <c r="F145" s="188" t="s">
        <v>234</v>
      </c>
      <c r="G145" s="37"/>
      <c r="H145" s="37"/>
      <c r="I145" s="189"/>
      <c r="J145" s="37"/>
      <c r="K145" s="37"/>
      <c r="L145" s="40"/>
      <c r="M145" s="190"/>
      <c r="N145" s="191"/>
      <c r="O145" s="65"/>
      <c r="P145" s="65"/>
      <c r="Q145" s="65"/>
      <c r="R145" s="65"/>
      <c r="S145" s="65"/>
      <c r="T145" s="66"/>
      <c r="U145" s="35"/>
      <c r="V145" s="35"/>
      <c r="W145" s="35"/>
      <c r="X145" s="35"/>
      <c r="Y145" s="35"/>
      <c r="Z145" s="35"/>
      <c r="AA145" s="35"/>
      <c r="AB145" s="35"/>
      <c r="AC145" s="35"/>
      <c r="AD145" s="35"/>
      <c r="AE145" s="35"/>
      <c r="AT145" s="18" t="s">
        <v>129</v>
      </c>
      <c r="AU145" s="18" t="s">
        <v>86</v>
      </c>
    </row>
    <row r="146" spans="1:65" s="12" customFormat="1" ht="22.8" customHeight="1">
      <c r="B146" s="158"/>
      <c r="C146" s="159"/>
      <c r="D146" s="160" t="s">
        <v>75</v>
      </c>
      <c r="E146" s="172" t="s">
        <v>160</v>
      </c>
      <c r="F146" s="172" t="s">
        <v>235</v>
      </c>
      <c r="G146" s="159"/>
      <c r="H146" s="159"/>
      <c r="I146" s="162"/>
      <c r="J146" s="173">
        <f>BK146</f>
        <v>0</v>
      </c>
      <c r="K146" s="159"/>
      <c r="L146" s="164"/>
      <c r="M146" s="165"/>
      <c r="N146" s="166"/>
      <c r="O146" s="166"/>
      <c r="P146" s="167">
        <f>SUM(P147:P166)</f>
        <v>0</v>
      </c>
      <c r="Q146" s="166"/>
      <c r="R146" s="167">
        <f>SUM(R147:R166)</f>
        <v>30.591702399999999</v>
      </c>
      <c r="S146" s="166"/>
      <c r="T146" s="168">
        <f>SUM(T147:T166)</f>
        <v>0</v>
      </c>
      <c r="AR146" s="169" t="s">
        <v>84</v>
      </c>
      <c r="AT146" s="170" t="s">
        <v>75</v>
      </c>
      <c r="AU146" s="170" t="s">
        <v>84</v>
      </c>
      <c r="AY146" s="169" t="s">
        <v>120</v>
      </c>
      <c r="BK146" s="171">
        <f>SUM(BK147:BK166)</f>
        <v>0</v>
      </c>
    </row>
    <row r="147" spans="1:65" s="2" customFormat="1" ht="33" customHeight="1">
      <c r="A147" s="35"/>
      <c r="B147" s="36"/>
      <c r="C147" s="174" t="s">
        <v>236</v>
      </c>
      <c r="D147" s="174" t="s">
        <v>122</v>
      </c>
      <c r="E147" s="175" t="s">
        <v>237</v>
      </c>
      <c r="F147" s="176" t="s">
        <v>238</v>
      </c>
      <c r="G147" s="177" t="s">
        <v>125</v>
      </c>
      <c r="H147" s="178">
        <v>76.808999999999997</v>
      </c>
      <c r="I147" s="179"/>
      <c r="J147" s="180">
        <f>ROUND(I147*H147,2)</f>
        <v>0</v>
      </c>
      <c r="K147" s="176" t="s">
        <v>126</v>
      </c>
      <c r="L147" s="40"/>
      <c r="M147" s="181" t="s">
        <v>19</v>
      </c>
      <c r="N147" s="182" t="s">
        <v>47</v>
      </c>
      <c r="O147" s="65"/>
      <c r="P147" s="183">
        <f>O147*H147</f>
        <v>0</v>
      </c>
      <c r="Q147" s="183">
        <v>0</v>
      </c>
      <c r="R147" s="183">
        <f>Q147*H147</f>
        <v>0</v>
      </c>
      <c r="S147" s="183">
        <v>0</v>
      </c>
      <c r="T147" s="184">
        <f>S147*H147</f>
        <v>0</v>
      </c>
      <c r="U147" s="35"/>
      <c r="V147" s="35"/>
      <c r="W147" s="35"/>
      <c r="X147" s="35"/>
      <c r="Y147" s="35"/>
      <c r="Z147" s="35"/>
      <c r="AA147" s="35"/>
      <c r="AB147" s="35"/>
      <c r="AC147" s="35"/>
      <c r="AD147" s="35"/>
      <c r="AE147" s="35"/>
      <c r="AR147" s="185" t="s">
        <v>127</v>
      </c>
      <c r="AT147" s="185" t="s">
        <v>122</v>
      </c>
      <c r="AU147" s="185" t="s">
        <v>86</v>
      </c>
      <c r="AY147" s="18" t="s">
        <v>120</v>
      </c>
      <c r="BE147" s="186">
        <f>IF(N147="základní",J147,0)</f>
        <v>0</v>
      </c>
      <c r="BF147" s="186">
        <f>IF(N147="snížená",J147,0)</f>
        <v>0</v>
      </c>
      <c r="BG147" s="186">
        <f>IF(N147="zákl. přenesená",J147,0)</f>
        <v>0</v>
      </c>
      <c r="BH147" s="186">
        <f>IF(N147="sníž. přenesená",J147,0)</f>
        <v>0</v>
      </c>
      <c r="BI147" s="186">
        <f>IF(N147="nulová",J147,0)</f>
        <v>0</v>
      </c>
      <c r="BJ147" s="18" t="s">
        <v>84</v>
      </c>
      <c r="BK147" s="186">
        <f>ROUND(I147*H147,2)</f>
        <v>0</v>
      </c>
      <c r="BL147" s="18" t="s">
        <v>127</v>
      </c>
      <c r="BM147" s="185" t="s">
        <v>239</v>
      </c>
    </row>
    <row r="148" spans="1:65" s="2" customFormat="1" ht="10.199999999999999">
      <c r="A148" s="35"/>
      <c r="B148" s="36"/>
      <c r="C148" s="37"/>
      <c r="D148" s="187" t="s">
        <v>129</v>
      </c>
      <c r="E148" s="37"/>
      <c r="F148" s="188" t="s">
        <v>240</v>
      </c>
      <c r="G148" s="37"/>
      <c r="H148" s="37"/>
      <c r="I148" s="189"/>
      <c r="J148" s="37"/>
      <c r="K148" s="37"/>
      <c r="L148" s="40"/>
      <c r="M148" s="190"/>
      <c r="N148" s="191"/>
      <c r="O148" s="65"/>
      <c r="P148" s="65"/>
      <c r="Q148" s="65"/>
      <c r="R148" s="65"/>
      <c r="S148" s="65"/>
      <c r="T148" s="66"/>
      <c r="U148" s="35"/>
      <c r="V148" s="35"/>
      <c r="W148" s="35"/>
      <c r="X148" s="35"/>
      <c r="Y148" s="35"/>
      <c r="Z148" s="35"/>
      <c r="AA148" s="35"/>
      <c r="AB148" s="35"/>
      <c r="AC148" s="35"/>
      <c r="AD148" s="35"/>
      <c r="AE148" s="35"/>
      <c r="AT148" s="18" t="s">
        <v>129</v>
      </c>
      <c r="AU148" s="18" t="s">
        <v>86</v>
      </c>
    </row>
    <row r="149" spans="1:65" s="13" customFormat="1" ht="10.199999999999999">
      <c r="B149" s="192"/>
      <c r="C149" s="193"/>
      <c r="D149" s="194" t="s">
        <v>131</v>
      </c>
      <c r="E149" s="195" t="s">
        <v>19</v>
      </c>
      <c r="F149" s="196" t="s">
        <v>141</v>
      </c>
      <c r="G149" s="193"/>
      <c r="H149" s="195" t="s">
        <v>19</v>
      </c>
      <c r="I149" s="197"/>
      <c r="J149" s="193"/>
      <c r="K149" s="193"/>
      <c r="L149" s="198"/>
      <c r="M149" s="199"/>
      <c r="N149" s="200"/>
      <c r="O149" s="200"/>
      <c r="P149" s="200"/>
      <c r="Q149" s="200"/>
      <c r="R149" s="200"/>
      <c r="S149" s="200"/>
      <c r="T149" s="201"/>
      <c r="AT149" s="202" t="s">
        <v>131</v>
      </c>
      <c r="AU149" s="202" t="s">
        <v>86</v>
      </c>
      <c r="AV149" s="13" t="s">
        <v>84</v>
      </c>
      <c r="AW149" s="13" t="s">
        <v>36</v>
      </c>
      <c r="AX149" s="13" t="s">
        <v>76</v>
      </c>
      <c r="AY149" s="202" t="s">
        <v>120</v>
      </c>
    </row>
    <row r="150" spans="1:65" s="14" customFormat="1" ht="10.199999999999999">
      <c r="B150" s="203"/>
      <c r="C150" s="204"/>
      <c r="D150" s="194" t="s">
        <v>131</v>
      </c>
      <c r="E150" s="205" t="s">
        <v>19</v>
      </c>
      <c r="F150" s="206" t="s">
        <v>241</v>
      </c>
      <c r="G150" s="204"/>
      <c r="H150" s="207">
        <v>76.808999999999997</v>
      </c>
      <c r="I150" s="208"/>
      <c r="J150" s="204"/>
      <c r="K150" s="204"/>
      <c r="L150" s="209"/>
      <c r="M150" s="210"/>
      <c r="N150" s="211"/>
      <c r="O150" s="211"/>
      <c r="P150" s="211"/>
      <c r="Q150" s="211"/>
      <c r="R150" s="211"/>
      <c r="S150" s="211"/>
      <c r="T150" s="212"/>
      <c r="AT150" s="213" t="s">
        <v>131</v>
      </c>
      <c r="AU150" s="213" t="s">
        <v>86</v>
      </c>
      <c r="AV150" s="14" t="s">
        <v>86</v>
      </c>
      <c r="AW150" s="14" t="s">
        <v>36</v>
      </c>
      <c r="AX150" s="14" t="s">
        <v>76</v>
      </c>
      <c r="AY150" s="213" t="s">
        <v>120</v>
      </c>
    </row>
    <row r="151" spans="1:65" s="2" customFormat="1" ht="16.5" customHeight="1">
      <c r="A151" s="35"/>
      <c r="B151" s="36"/>
      <c r="C151" s="214" t="s">
        <v>242</v>
      </c>
      <c r="D151" s="214" t="s">
        <v>201</v>
      </c>
      <c r="E151" s="215" t="s">
        <v>243</v>
      </c>
      <c r="F151" s="216" t="s">
        <v>244</v>
      </c>
      <c r="G151" s="217" t="s">
        <v>170</v>
      </c>
      <c r="H151" s="218">
        <v>27.651</v>
      </c>
      <c r="I151" s="219"/>
      <c r="J151" s="220">
        <f>ROUND(I151*H151,2)</f>
        <v>0</v>
      </c>
      <c r="K151" s="216" t="s">
        <v>126</v>
      </c>
      <c r="L151" s="221"/>
      <c r="M151" s="222" t="s">
        <v>19</v>
      </c>
      <c r="N151" s="223" t="s">
        <v>47</v>
      </c>
      <c r="O151" s="65"/>
      <c r="P151" s="183">
        <f>O151*H151</f>
        <v>0</v>
      </c>
      <c r="Q151" s="183">
        <v>1</v>
      </c>
      <c r="R151" s="183">
        <f>Q151*H151</f>
        <v>27.651</v>
      </c>
      <c r="S151" s="183">
        <v>0</v>
      </c>
      <c r="T151" s="184">
        <f>S151*H151</f>
        <v>0</v>
      </c>
      <c r="U151" s="35"/>
      <c r="V151" s="35"/>
      <c r="W151" s="35"/>
      <c r="X151" s="35"/>
      <c r="Y151" s="35"/>
      <c r="Z151" s="35"/>
      <c r="AA151" s="35"/>
      <c r="AB151" s="35"/>
      <c r="AC151" s="35"/>
      <c r="AD151" s="35"/>
      <c r="AE151" s="35"/>
      <c r="AR151" s="185" t="s">
        <v>180</v>
      </c>
      <c r="AT151" s="185" t="s">
        <v>201</v>
      </c>
      <c r="AU151" s="185" t="s">
        <v>86</v>
      </c>
      <c r="AY151" s="18" t="s">
        <v>120</v>
      </c>
      <c r="BE151" s="186">
        <f>IF(N151="základní",J151,0)</f>
        <v>0</v>
      </c>
      <c r="BF151" s="186">
        <f>IF(N151="snížená",J151,0)</f>
        <v>0</v>
      </c>
      <c r="BG151" s="186">
        <f>IF(N151="zákl. přenesená",J151,0)</f>
        <v>0</v>
      </c>
      <c r="BH151" s="186">
        <f>IF(N151="sníž. přenesená",J151,0)</f>
        <v>0</v>
      </c>
      <c r="BI151" s="186">
        <f>IF(N151="nulová",J151,0)</f>
        <v>0</v>
      </c>
      <c r="BJ151" s="18" t="s">
        <v>84</v>
      </c>
      <c r="BK151" s="186">
        <f>ROUND(I151*H151,2)</f>
        <v>0</v>
      </c>
      <c r="BL151" s="18" t="s">
        <v>127</v>
      </c>
      <c r="BM151" s="185" t="s">
        <v>245</v>
      </c>
    </row>
    <row r="152" spans="1:65" s="14" customFormat="1" ht="10.199999999999999">
      <c r="B152" s="203"/>
      <c r="C152" s="204"/>
      <c r="D152" s="194" t="s">
        <v>131</v>
      </c>
      <c r="E152" s="204"/>
      <c r="F152" s="206" t="s">
        <v>246</v>
      </c>
      <c r="G152" s="204"/>
      <c r="H152" s="207">
        <v>27.651</v>
      </c>
      <c r="I152" s="208"/>
      <c r="J152" s="204"/>
      <c r="K152" s="204"/>
      <c r="L152" s="209"/>
      <c r="M152" s="210"/>
      <c r="N152" s="211"/>
      <c r="O152" s="211"/>
      <c r="P152" s="211"/>
      <c r="Q152" s="211"/>
      <c r="R152" s="211"/>
      <c r="S152" s="211"/>
      <c r="T152" s="212"/>
      <c r="AT152" s="213" t="s">
        <v>131</v>
      </c>
      <c r="AU152" s="213" t="s">
        <v>86</v>
      </c>
      <c r="AV152" s="14" t="s">
        <v>86</v>
      </c>
      <c r="AW152" s="14" t="s">
        <v>4</v>
      </c>
      <c r="AX152" s="14" t="s">
        <v>84</v>
      </c>
      <c r="AY152" s="213" t="s">
        <v>120</v>
      </c>
    </row>
    <row r="153" spans="1:65" s="2" customFormat="1" ht="21.75" customHeight="1">
      <c r="A153" s="35"/>
      <c r="B153" s="36"/>
      <c r="C153" s="174" t="s">
        <v>247</v>
      </c>
      <c r="D153" s="174" t="s">
        <v>122</v>
      </c>
      <c r="E153" s="175" t="s">
        <v>248</v>
      </c>
      <c r="F153" s="176" t="s">
        <v>249</v>
      </c>
      <c r="G153" s="177" t="s">
        <v>125</v>
      </c>
      <c r="H153" s="178">
        <v>57.741999999999997</v>
      </c>
      <c r="I153" s="179"/>
      <c r="J153" s="180">
        <f>ROUND(I153*H153,2)</f>
        <v>0</v>
      </c>
      <c r="K153" s="176" t="s">
        <v>126</v>
      </c>
      <c r="L153" s="40"/>
      <c r="M153" s="181" t="s">
        <v>19</v>
      </c>
      <c r="N153" s="182" t="s">
        <v>47</v>
      </c>
      <c r="O153" s="65"/>
      <c r="P153" s="183">
        <f>O153*H153</f>
        <v>0</v>
      </c>
      <c r="Q153" s="183">
        <v>0</v>
      </c>
      <c r="R153" s="183">
        <f>Q153*H153</f>
        <v>0</v>
      </c>
      <c r="S153" s="183">
        <v>0</v>
      </c>
      <c r="T153" s="184">
        <f>S153*H153</f>
        <v>0</v>
      </c>
      <c r="U153" s="35"/>
      <c r="V153" s="35"/>
      <c r="W153" s="35"/>
      <c r="X153" s="35"/>
      <c r="Y153" s="35"/>
      <c r="Z153" s="35"/>
      <c r="AA153" s="35"/>
      <c r="AB153" s="35"/>
      <c r="AC153" s="35"/>
      <c r="AD153" s="35"/>
      <c r="AE153" s="35"/>
      <c r="AR153" s="185" t="s">
        <v>127</v>
      </c>
      <c r="AT153" s="185" t="s">
        <v>122</v>
      </c>
      <c r="AU153" s="185" t="s">
        <v>86</v>
      </c>
      <c r="AY153" s="18" t="s">
        <v>120</v>
      </c>
      <c r="BE153" s="186">
        <f>IF(N153="základní",J153,0)</f>
        <v>0</v>
      </c>
      <c r="BF153" s="186">
        <f>IF(N153="snížená",J153,0)</f>
        <v>0</v>
      </c>
      <c r="BG153" s="186">
        <f>IF(N153="zákl. přenesená",J153,0)</f>
        <v>0</v>
      </c>
      <c r="BH153" s="186">
        <f>IF(N153="sníž. přenesená",J153,0)</f>
        <v>0</v>
      </c>
      <c r="BI153" s="186">
        <f>IF(N153="nulová",J153,0)</f>
        <v>0</v>
      </c>
      <c r="BJ153" s="18" t="s">
        <v>84</v>
      </c>
      <c r="BK153" s="186">
        <f>ROUND(I153*H153,2)</f>
        <v>0</v>
      </c>
      <c r="BL153" s="18" t="s">
        <v>127</v>
      </c>
      <c r="BM153" s="185" t="s">
        <v>250</v>
      </c>
    </row>
    <row r="154" spans="1:65" s="2" customFormat="1" ht="10.199999999999999">
      <c r="A154" s="35"/>
      <c r="B154" s="36"/>
      <c r="C154" s="37"/>
      <c r="D154" s="187" t="s">
        <v>129</v>
      </c>
      <c r="E154" s="37"/>
      <c r="F154" s="188" t="s">
        <v>251</v>
      </c>
      <c r="G154" s="37"/>
      <c r="H154" s="37"/>
      <c r="I154" s="189"/>
      <c r="J154" s="37"/>
      <c r="K154" s="37"/>
      <c r="L154" s="40"/>
      <c r="M154" s="190"/>
      <c r="N154" s="191"/>
      <c r="O154" s="65"/>
      <c r="P154" s="65"/>
      <c r="Q154" s="65"/>
      <c r="R154" s="65"/>
      <c r="S154" s="65"/>
      <c r="T154" s="66"/>
      <c r="U154" s="35"/>
      <c r="V154" s="35"/>
      <c r="W154" s="35"/>
      <c r="X154" s="35"/>
      <c r="Y154" s="35"/>
      <c r="Z154" s="35"/>
      <c r="AA154" s="35"/>
      <c r="AB154" s="35"/>
      <c r="AC154" s="35"/>
      <c r="AD154" s="35"/>
      <c r="AE154" s="35"/>
      <c r="AT154" s="18" t="s">
        <v>129</v>
      </c>
      <c r="AU154" s="18" t="s">
        <v>86</v>
      </c>
    </row>
    <row r="155" spans="1:65" s="13" customFormat="1" ht="10.199999999999999">
      <c r="B155" s="192"/>
      <c r="C155" s="193"/>
      <c r="D155" s="194" t="s">
        <v>131</v>
      </c>
      <c r="E155" s="195" t="s">
        <v>19</v>
      </c>
      <c r="F155" s="196" t="s">
        <v>252</v>
      </c>
      <c r="G155" s="193"/>
      <c r="H155" s="195" t="s">
        <v>19</v>
      </c>
      <c r="I155" s="197"/>
      <c r="J155" s="193"/>
      <c r="K155" s="193"/>
      <c r="L155" s="198"/>
      <c r="M155" s="199"/>
      <c r="N155" s="200"/>
      <c r="O155" s="200"/>
      <c r="P155" s="200"/>
      <c r="Q155" s="200"/>
      <c r="R155" s="200"/>
      <c r="S155" s="200"/>
      <c r="T155" s="201"/>
      <c r="AT155" s="202" t="s">
        <v>131</v>
      </c>
      <c r="AU155" s="202" t="s">
        <v>86</v>
      </c>
      <c r="AV155" s="13" t="s">
        <v>84</v>
      </c>
      <c r="AW155" s="13" t="s">
        <v>36</v>
      </c>
      <c r="AX155" s="13" t="s">
        <v>76</v>
      </c>
      <c r="AY155" s="202" t="s">
        <v>120</v>
      </c>
    </row>
    <row r="156" spans="1:65" s="14" customFormat="1" ht="10.199999999999999">
      <c r="B156" s="203"/>
      <c r="C156" s="204"/>
      <c r="D156" s="194" t="s">
        <v>131</v>
      </c>
      <c r="E156" s="205" t="s">
        <v>19</v>
      </c>
      <c r="F156" s="206" t="s">
        <v>253</v>
      </c>
      <c r="G156" s="204"/>
      <c r="H156" s="207">
        <v>64.41</v>
      </c>
      <c r="I156" s="208"/>
      <c r="J156" s="204"/>
      <c r="K156" s="204"/>
      <c r="L156" s="209"/>
      <c r="M156" s="210"/>
      <c r="N156" s="211"/>
      <c r="O156" s="211"/>
      <c r="P156" s="211"/>
      <c r="Q156" s="211"/>
      <c r="R156" s="211"/>
      <c r="S156" s="211"/>
      <c r="T156" s="212"/>
      <c r="AT156" s="213" t="s">
        <v>131</v>
      </c>
      <c r="AU156" s="213" t="s">
        <v>86</v>
      </c>
      <c r="AV156" s="14" t="s">
        <v>86</v>
      </c>
      <c r="AW156" s="14" t="s">
        <v>36</v>
      </c>
      <c r="AX156" s="14" t="s">
        <v>76</v>
      </c>
      <c r="AY156" s="213" t="s">
        <v>120</v>
      </c>
    </row>
    <row r="157" spans="1:65" s="13" customFormat="1" ht="10.199999999999999">
      <c r="B157" s="192"/>
      <c r="C157" s="193"/>
      <c r="D157" s="194" t="s">
        <v>131</v>
      </c>
      <c r="E157" s="195" t="s">
        <v>19</v>
      </c>
      <c r="F157" s="196" t="s">
        <v>254</v>
      </c>
      <c r="G157" s="193"/>
      <c r="H157" s="195" t="s">
        <v>19</v>
      </c>
      <c r="I157" s="197"/>
      <c r="J157" s="193"/>
      <c r="K157" s="193"/>
      <c r="L157" s="198"/>
      <c r="M157" s="199"/>
      <c r="N157" s="200"/>
      <c r="O157" s="200"/>
      <c r="P157" s="200"/>
      <c r="Q157" s="200"/>
      <c r="R157" s="200"/>
      <c r="S157" s="200"/>
      <c r="T157" s="201"/>
      <c r="AT157" s="202" t="s">
        <v>131</v>
      </c>
      <c r="AU157" s="202" t="s">
        <v>86</v>
      </c>
      <c r="AV157" s="13" t="s">
        <v>84</v>
      </c>
      <c r="AW157" s="13" t="s">
        <v>36</v>
      </c>
      <c r="AX157" s="13" t="s">
        <v>76</v>
      </c>
      <c r="AY157" s="202" t="s">
        <v>120</v>
      </c>
    </row>
    <row r="158" spans="1:65" s="14" customFormat="1" ht="10.199999999999999">
      <c r="B158" s="203"/>
      <c r="C158" s="204"/>
      <c r="D158" s="194" t="s">
        <v>131</v>
      </c>
      <c r="E158" s="205" t="s">
        <v>19</v>
      </c>
      <c r="F158" s="206" t="s">
        <v>255</v>
      </c>
      <c r="G158" s="204"/>
      <c r="H158" s="207">
        <v>-3.1579999999999999</v>
      </c>
      <c r="I158" s="208"/>
      <c r="J158" s="204"/>
      <c r="K158" s="204"/>
      <c r="L158" s="209"/>
      <c r="M158" s="210"/>
      <c r="N158" s="211"/>
      <c r="O158" s="211"/>
      <c r="P158" s="211"/>
      <c r="Q158" s="211"/>
      <c r="R158" s="211"/>
      <c r="S158" s="211"/>
      <c r="T158" s="212"/>
      <c r="AT158" s="213" t="s">
        <v>131</v>
      </c>
      <c r="AU158" s="213" t="s">
        <v>86</v>
      </c>
      <c r="AV158" s="14" t="s">
        <v>86</v>
      </c>
      <c r="AW158" s="14" t="s">
        <v>36</v>
      </c>
      <c r="AX158" s="14" t="s">
        <v>76</v>
      </c>
      <c r="AY158" s="213" t="s">
        <v>120</v>
      </c>
    </row>
    <row r="159" spans="1:65" s="13" customFormat="1" ht="10.199999999999999">
      <c r="B159" s="192"/>
      <c r="C159" s="193"/>
      <c r="D159" s="194" t="s">
        <v>131</v>
      </c>
      <c r="E159" s="195" t="s">
        <v>19</v>
      </c>
      <c r="F159" s="196" t="s">
        <v>256</v>
      </c>
      <c r="G159" s="193"/>
      <c r="H159" s="195" t="s">
        <v>19</v>
      </c>
      <c r="I159" s="197"/>
      <c r="J159" s="193"/>
      <c r="K159" s="193"/>
      <c r="L159" s="198"/>
      <c r="M159" s="199"/>
      <c r="N159" s="200"/>
      <c r="O159" s="200"/>
      <c r="P159" s="200"/>
      <c r="Q159" s="200"/>
      <c r="R159" s="200"/>
      <c r="S159" s="200"/>
      <c r="T159" s="201"/>
      <c r="AT159" s="202" t="s">
        <v>131</v>
      </c>
      <c r="AU159" s="202" t="s">
        <v>86</v>
      </c>
      <c r="AV159" s="13" t="s">
        <v>84</v>
      </c>
      <c r="AW159" s="13" t="s">
        <v>36</v>
      </c>
      <c r="AX159" s="13" t="s">
        <v>76</v>
      </c>
      <c r="AY159" s="202" t="s">
        <v>120</v>
      </c>
    </row>
    <row r="160" spans="1:65" s="14" customFormat="1" ht="10.199999999999999">
      <c r="B160" s="203"/>
      <c r="C160" s="204"/>
      <c r="D160" s="194" t="s">
        <v>131</v>
      </c>
      <c r="E160" s="205" t="s">
        <v>19</v>
      </c>
      <c r="F160" s="206" t="s">
        <v>257</v>
      </c>
      <c r="G160" s="204"/>
      <c r="H160" s="207">
        <v>-3.51</v>
      </c>
      <c r="I160" s="208"/>
      <c r="J160" s="204"/>
      <c r="K160" s="204"/>
      <c r="L160" s="209"/>
      <c r="M160" s="210"/>
      <c r="N160" s="211"/>
      <c r="O160" s="211"/>
      <c r="P160" s="211"/>
      <c r="Q160" s="211"/>
      <c r="R160" s="211"/>
      <c r="S160" s="211"/>
      <c r="T160" s="212"/>
      <c r="AT160" s="213" t="s">
        <v>131</v>
      </c>
      <c r="AU160" s="213" t="s">
        <v>86</v>
      </c>
      <c r="AV160" s="14" t="s">
        <v>86</v>
      </c>
      <c r="AW160" s="14" t="s">
        <v>36</v>
      </c>
      <c r="AX160" s="14" t="s">
        <v>76</v>
      </c>
      <c r="AY160" s="213" t="s">
        <v>120</v>
      </c>
    </row>
    <row r="161" spans="1:65" s="2" customFormat="1" ht="33" customHeight="1">
      <c r="A161" s="35"/>
      <c r="B161" s="36"/>
      <c r="C161" s="174" t="s">
        <v>258</v>
      </c>
      <c r="D161" s="174" t="s">
        <v>122</v>
      </c>
      <c r="E161" s="175" t="s">
        <v>259</v>
      </c>
      <c r="F161" s="176" t="s">
        <v>260</v>
      </c>
      <c r="G161" s="177" t="s">
        <v>125</v>
      </c>
      <c r="H161" s="178">
        <v>64.41</v>
      </c>
      <c r="I161" s="179"/>
      <c r="J161" s="180">
        <f>ROUND(I161*H161,2)</f>
        <v>0</v>
      </c>
      <c r="K161" s="176" t="s">
        <v>126</v>
      </c>
      <c r="L161" s="40"/>
      <c r="M161" s="181" t="s">
        <v>19</v>
      </c>
      <c r="N161" s="182" t="s">
        <v>47</v>
      </c>
      <c r="O161" s="65"/>
      <c r="P161" s="183">
        <f>O161*H161</f>
        <v>0</v>
      </c>
      <c r="Q161" s="183">
        <v>0.04</v>
      </c>
      <c r="R161" s="183">
        <f>Q161*H161</f>
        <v>2.5764</v>
      </c>
      <c r="S161" s="183">
        <v>0</v>
      </c>
      <c r="T161" s="184">
        <f>S161*H161</f>
        <v>0</v>
      </c>
      <c r="U161" s="35"/>
      <c r="V161" s="35"/>
      <c r="W161" s="35"/>
      <c r="X161" s="35"/>
      <c r="Y161" s="35"/>
      <c r="Z161" s="35"/>
      <c r="AA161" s="35"/>
      <c r="AB161" s="35"/>
      <c r="AC161" s="35"/>
      <c r="AD161" s="35"/>
      <c r="AE161" s="35"/>
      <c r="AR161" s="185" t="s">
        <v>127</v>
      </c>
      <c r="AT161" s="185" t="s">
        <v>122</v>
      </c>
      <c r="AU161" s="185" t="s">
        <v>86</v>
      </c>
      <c r="AY161" s="18" t="s">
        <v>120</v>
      </c>
      <c r="BE161" s="186">
        <f>IF(N161="základní",J161,0)</f>
        <v>0</v>
      </c>
      <c r="BF161" s="186">
        <f>IF(N161="snížená",J161,0)</f>
        <v>0</v>
      </c>
      <c r="BG161" s="186">
        <f>IF(N161="zákl. přenesená",J161,0)</f>
        <v>0</v>
      </c>
      <c r="BH161" s="186">
        <f>IF(N161="sníž. přenesená",J161,0)</f>
        <v>0</v>
      </c>
      <c r="BI161" s="186">
        <f>IF(N161="nulová",J161,0)</f>
        <v>0</v>
      </c>
      <c r="BJ161" s="18" t="s">
        <v>84</v>
      </c>
      <c r="BK161" s="186">
        <f>ROUND(I161*H161,2)</f>
        <v>0</v>
      </c>
      <c r="BL161" s="18" t="s">
        <v>127</v>
      </c>
      <c r="BM161" s="185" t="s">
        <v>261</v>
      </c>
    </row>
    <row r="162" spans="1:65" s="2" customFormat="1" ht="10.199999999999999">
      <c r="A162" s="35"/>
      <c r="B162" s="36"/>
      <c r="C162" s="37"/>
      <c r="D162" s="187" t="s">
        <v>129</v>
      </c>
      <c r="E162" s="37"/>
      <c r="F162" s="188" t="s">
        <v>262</v>
      </c>
      <c r="G162" s="37"/>
      <c r="H162" s="37"/>
      <c r="I162" s="189"/>
      <c r="J162" s="37"/>
      <c r="K162" s="37"/>
      <c r="L162" s="40"/>
      <c r="M162" s="190"/>
      <c r="N162" s="191"/>
      <c r="O162" s="65"/>
      <c r="P162" s="65"/>
      <c r="Q162" s="65"/>
      <c r="R162" s="65"/>
      <c r="S162" s="65"/>
      <c r="T162" s="66"/>
      <c r="U162" s="35"/>
      <c r="V162" s="35"/>
      <c r="W162" s="35"/>
      <c r="X162" s="35"/>
      <c r="Y162" s="35"/>
      <c r="Z162" s="35"/>
      <c r="AA162" s="35"/>
      <c r="AB162" s="35"/>
      <c r="AC162" s="35"/>
      <c r="AD162" s="35"/>
      <c r="AE162" s="35"/>
      <c r="AT162" s="18" t="s">
        <v>129</v>
      </c>
      <c r="AU162" s="18" t="s">
        <v>86</v>
      </c>
    </row>
    <row r="163" spans="1:65" s="13" customFormat="1" ht="10.199999999999999">
      <c r="B163" s="192"/>
      <c r="C163" s="193"/>
      <c r="D163" s="194" t="s">
        <v>131</v>
      </c>
      <c r="E163" s="195" t="s">
        <v>19</v>
      </c>
      <c r="F163" s="196" t="s">
        <v>263</v>
      </c>
      <c r="G163" s="193"/>
      <c r="H163" s="195" t="s">
        <v>19</v>
      </c>
      <c r="I163" s="197"/>
      <c r="J163" s="193"/>
      <c r="K163" s="193"/>
      <c r="L163" s="198"/>
      <c r="M163" s="199"/>
      <c r="N163" s="200"/>
      <c r="O163" s="200"/>
      <c r="P163" s="200"/>
      <c r="Q163" s="200"/>
      <c r="R163" s="200"/>
      <c r="S163" s="200"/>
      <c r="T163" s="201"/>
      <c r="AT163" s="202" t="s">
        <v>131</v>
      </c>
      <c r="AU163" s="202" t="s">
        <v>86</v>
      </c>
      <c r="AV163" s="13" t="s">
        <v>84</v>
      </c>
      <c r="AW163" s="13" t="s">
        <v>36</v>
      </c>
      <c r="AX163" s="13" t="s">
        <v>76</v>
      </c>
      <c r="AY163" s="202" t="s">
        <v>120</v>
      </c>
    </row>
    <row r="164" spans="1:65" s="14" customFormat="1" ht="10.199999999999999">
      <c r="B164" s="203"/>
      <c r="C164" s="204"/>
      <c r="D164" s="194" t="s">
        <v>131</v>
      </c>
      <c r="E164" s="205" t="s">
        <v>19</v>
      </c>
      <c r="F164" s="206" t="s">
        <v>253</v>
      </c>
      <c r="G164" s="204"/>
      <c r="H164" s="207">
        <v>64.41</v>
      </c>
      <c r="I164" s="208"/>
      <c r="J164" s="204"/>
      <c r="K164" s="204"/>
      <c r="L164" s="209"/>
      <c r="M164" s="210"/>
      <c r="N164" s="211"/>
      <c r="O164" s="211"/>
      <c r="P164" s="211"/>
      <c r="Q164" s="211"/>
      <c r="R164" s="211"/>
      <c r="S164" s="211"/>
      <c r="T164" s="212"/>
      <c r="AT164" s="213" t="s">
        <v>131</v>
      </c>
      <c r="AU164" s="213" t="s">
        <v>86</v>
      </c>
      <c r="AV164" s="14" t="s">
        <v>86</v>
      </c>
      <c r="AW164" s="14" t="s">
        <v>36</v>
      </c>
      <c r="AX164" s="14" t="s">
        <v>76</v>
      </c>
      <c r="AY164" s="213" t="s">
        <v>120</v>
      </c>
    </row>
    <row r="165" spans="1:65" s="2" customFormat="1" ht="16.5" customHeight="1">
      <c r="A165" s="35"/>
      <c r="B165" s="36"/>
      <c r="C165" s="214" t="s">
        <v>7</v>
      </c>
      <c r="D165" s="214" t="s">
        <v>201</v>
      </c>
      <c r="E165" s="215" t="s">
        <v>264</v>
      </c>
      <c r="F165" s="216" t="s">
        <v>265</v>
      </c>
      <c r="G165" s="217" t="s">
        <v>125</v>
      </c>
      <c r="H165" s="218">
        <v>65.054000000000002</v>
      </c>
      <c r="I165" s="219"/>
      <c r="J165" s="220">
        <f>ROUND(I165*H165,2)</f>
        <v>0</v>
      </c>
      <c r="K165" s="216" t="s">
        <v>126</v>
      </c>
      <c r="L165" s="221"/>
      <c r="M165" s="222" t="s">
        <v>19</v>
      </c>
      <c r="N165" s="223" t="s">
        <v>47</v>
      </c>
      <c r="O165" s="65"/>
      <c r="P165" s="183">
        <f>O165*H165</f>
        <v>0</v>
      </c>
      <c r="Q165" s="183">
        <v>5.5999999999999999E-3</v>
      </c>
      <c r="R165" s="183">
        <f>Q165*H165</f>
        <v>0.36430240000000003</v>
      </c>
      <c r="S165" s="183">
        <v>0</v>
      </c>
      <c r="T165" s="184">
        <f>S165*H165</f>
        <v>0</v>
      </c>
      <c r="U165" s="35"/>
      <c r="V165" s="35"/>
      <c r="W165" s="35"/>
      <c r="X165" s="35"/>
      <c r="Y165" s="35"/>
      <c r="Z165" s="35"/>
      <c r="AA165" s="35"/>
      <c r="AB165" s="35"/>
      <c r="AC165" s="35"/>
      <c r="AD165" s="35"/>
      <c r="AE165" s="35"/>
      <c r="AR165" s="185" t="s">
        <v>180</v>
      </c>
      <c r="AT165" s="185" t="s">
        <v>201</v>
      </c>
      <c r="AU165" s="185" t="s">
        <v>86</v>
      </c>
      <c r="AY165" s="18" t="s">
        <v>120</v>
      </c>
      <c r="BE165" s="186">
        <f>IF(N165="základní",J165,0)</f>
        <v>0</v>
      </c>
      <c r="BF165" s="186">
        <f>IF(N165="snížená",J165,0)</f>
        <v>0</v>
      </c>
      <c r="BG165" s="186">
        <f>IF(N165="zákl. přenesená",J165,0)</f>
        <v>0</v>
      </c>
      <c r="BH165" s="186">
        <f>IF(N165="sníž. přenesená",J165,0)</f>
        <v>0</v>
      </c>
      <c r="BI165" s="186">
        <f>IF(N165="nulová",J165,0)</f>
        <v>0</v>
      </c>
      <c r="BJ165" s="18" t="s">
        <v>84</v>
      </c>
      <c r="BK165" s="186">
        <f>ROUND(I165*H165,2)</f>
        <v>0</v>
      </c>
      <c r="BL165" s="18" t="s">
        <v>127</v>
      </c>
      <c r="BM165" s="185" t="s">
        <v>266</v>
      </c>
    </row>
    <row r="166" spans="1:65" s="14" customFormat="1" ht="10.199999999999999">
      <c r="B166" s="203"/>
      <c r="C166" s="204"/>
      <c r="D166" s="194" t="s">
        <v>131</v>
      </c>
      <c r="E166" s="204"/>
      <c r="F166" s="206" t="s">
        <v>267</v>
      </c>
      <c r="G166" s="204"/>
      <c r="H166" s="207">
        <v>65.054000000000002</v>
      </c>
      <c r="I166" s="208"/>
      <c r="J166" s="204"/>
      <c r="K166" s="204"/>
      <c r="L166" s="209"/>
      <c r="M166" s="210"/>
      <c r="N166" s="211"/>
      <c r="O166" s="211"/>
      <c r="P166" s="211"/>
      <c r="Q166" s="211"/>
      <c r="R166" s="211"/>
      <c r="S166" s="211"/>
      <c r="T166" s="212"/>
      <c r="AT166" s="213" t="s">
        <v>131</v>
      </c>
      <c r="AU166" s="213" t="s">
        <v>86</v>
      </c>
      <c r="AV166" s="14" t="s">
        <v>86</v>
      </c>
      <c r="AW166" s="14" t="s">
        <v>4</v>
      </c>
      <c r="AX166" s="14" t="s">
        <v>84</v>
      </c>
      <c r="AY166" s="213" t="s">
        <v>120</v>
      </c>
    </row>
    <row r="167" spans="1:65" s="12" customFormat="1" ht="22.8" customHeight="1">
      <c r="B167" s="158"/>
      <c r="C167" s="159"/>
      <c r="D167" s="160" t="s">
        <v>75</v>
      </c>
      <c r="E167" s="172" t="s">
        <v>187</v>
      </c>
      <c r="F167" s="172" t="s">
        <v>268</v>
      </c>
      <c r="G167" s="159"/>
      <c r="H167" s="159"/>
      <c r="I167" s="162"/>
      <c r="J167" s="173">
        <f>BK167</f>
        <v>0</v>
      </c>
      <c r="K167" s="159"/>
      <c r="L167" s="164"/>
      <c r="M167" s="165"/>
      <c r="N167" s="166"/>
      <c r="O167" s="166"/>
      <c r="P167" s="167">
        <f>SUM(P168:P191)</f>
        <v>0</v>
      </c>
      <c r="Q167" s="166"/>
      <c r="R167" s="167">
        <f>SUM(R168:R191)</f>
        <v>12.964830880000001</v>
      </c>
      <c r="S167" s="166"/>
      <c r="T167" s="168">
        <f>SUM(T168:T191)</f>
        <v>0</v>
      </c>
      <c r="AR167" s="169" t="s">
        <v>84</v>
      </c>
      <c r="AT167" s="170" t="s">
        <v>75</v>
      </c>
      <c r="AU167" s="170" t="s">
        <v>84</v>
      </c>
      <c r="AY167" s="169" t="s">
        <v>120</v>
      </c>
      <c r="BK167" s="171">
        <f>SUM(BK168:BK191)</f>
        <v>0</v>
      </c>
    </row>
    <row r="168" spans="1:65" s="2" customFormat="1" ht="24.15" customHeight="1">
      <c r="A168" s="35"/>
      <c r="B168" s="36"/>
      <c r="C168" s="174" t="s">
        <v>269</v>
      </c>
      <c r="D168" s="174" t="s">
        <v>122</v>
      </c>
      <c r="E168" s="175" t="s">
        <v>270</v>
      </c>
      <c r="F168" s="176" t="s">
        <v>271</v>
      </c>
      <c r="G168" s="177" t="s">
        <v>272</v>
      </c>
      <c r="H168" s="178">
        <v>60.83</v>
      </c>
      <c r="I168" s="179"/>
      <c r="J168" s="180">
        <f>ROUND(I168*H168,2)</f>
        <v>0</v>
      </c>
      <c r="K168" s="176" t="s">
        <v>126</v>
      </c>
      <c r="L168" s="40"/>
      <c r="M168" s="181" t="s">
        <v>19</v>
      </c>
      <c r="N168" s="182" t="s">
        <v>47</v>
      </c>
      <c r="O168" s="65"/>
      <c r="P168" s="183">
        <f>O168*H168</f>
        <v>0</v>
      </c>
      <c r="Q168" s="183">
        <v>0.15540000000000001</v>
      </c>
      <c r="R168" s="183">
        <f>Q168*H168</f>
        <v>9.4529820000000004</v>
      </c>
      <c r="S168" s="183">
        <v>0</v>
      </c>
      <c r="T168" s="184">
        <f>S168*H168</f>
        <v>0</v>
      </c>
      <c r="U168" s="35"/>
      <c r="V168" s="35"/>
      <c r="W168" s="35"/>
      <c r="X168" s="35"/>
      <c r="Y168" s="35"/>
      <c r="Z168" s="35"/>
      <c r="AA168" s="35"/>
      <c r="AB168" s="35"/>
      <c r="AC168" s="35"/>
      <c r="AD168" s="35"/>
      <c r="AE168" s="35"/>
      <c r="AR168" s="185" t="s">
        <v>127</v>
      </c>
      <c r="AT168" s="185" t="s">
        <v>122</v>
      </c>
      <c r="AU168" s="185" t="s">
        <v>86</v>
      </c>
      <c r="AY168" s="18" t="s">
        <v>120</v>
      </c>
      <c r="BE168" s="186">
        <f>IF(N168="základní",J168,0)</f>
        <v>0</v>
      </c>
      <c r="BF168" s="186">
        <f>IF(N168="snížená",J168,0)</f>
        <v>0</v>
      </c>
      <c r="BG168" s="186">
        <f>IF(N168="zákl. přenesená",J168,0)</f>
        <v>0</v>
      </c>
      <c r="BH168" s="186">
        <f>IF(N168="sníž. přenesená",J168,0)</f>
        <v>0</v>
      </c>
      <c r="BI168" s="186">
        <f>IF(N168="nulová",J168,0)</f>
        <v>0</v>
      </c>
      <c r="BJ168" s="18" t="s">
        <v>84</v>
      </c>
      <c r="BK168" s="186">
        <f>ROUND(I168*H168,2)</f>
        <v>0</v>
      </c>
      <c r="BL168" s="18" t="s">
        <v>127</v>
      </c>
      <c r="BM168" s="185" t="s">
        <v>273</v>
      </c>
    </row>
    <row r="169" spans="1:65" s="2" customFormat="1" ht="10.199999999999999">
      <c r="A169" s="35"/>
      <c r="B169" s="36"/>
      <c r="C169" s="37"/>
      <c r="D169" s="187" t="s">
        <v>129</v>
      </c>
      <c r="E169" s="37"/>
      <c r="F169" s="188" t="s">
        <v>274</v>
      </c>
      <c r="G169" s="37"/>
      <c r="H169" s="37"/>
      <c r="I169" s="189"/>
      <c r="J169" s="37"/>
      <c r="K169" s="37"/>
      <c r="L169" s="40"/>
      <c r="M169" s="190"/>
      <c r="N169" s="191"/>
      <c r="O169" s="65"/>
      <c r="P169" s="65"/>
      <c r="Q169" s="65"/>
      <c r="R169" s="65"/>
      <c r="S169" s="65"/>
      <c r="T169" s="66"/>
      <c r="U169" s="35"/>
      <c r="V169" s="35"/>
      <c r="W169" s="35"/>
      <c r="X169" s="35"/>
      <c r="Y169" s="35"/>
      <c r="Z169" s="35"/>
      <c r="AA169" s="35"/>
      <c r="AB169" s="35"/>
      <c r="AC169" s="35"/>
      <c r="AD169" s="35"/>
      <c r="AE169" s="35"/>
      <c r="AT169" s="18" t="s">
        <v>129</v>
      </c>
      <c r="AU169" s="18" t="s">
        <v>86</v>
      </c>
    </row>
    <row r="170" spans="1:65" s="13" customFormat="1" ht="10.199999999999999">
      <c r="B170" s="192"/>
      <c r="C170" s="193"/>
      <c r="D170" s="194" t="s">
        <v>131</v>
      </c>
      <c r="E170" s="195" t="s">
        <v>19</v>
      </c>
      <c r="F170" s="196" t="s">
        <v>256</v>
      </c>
      <c r="G170" s="193"/>
      <c r="H170" s="195" t="s">
        <v>19</v>
      </c>
      <c r="I170" s="197"/>
      <c r="J170" s="193"/>
      <c r="K170" s="193"/>
      <c r="L170" s="198"/>
      <c r="M170" s="199"/>
      <c r="N170" s="200"/>
      <c r="O170" s="200"/>
      <c r="P170" s="200"/>
      <c r="Q170" s="200"/>
      <c r="R170" s="200"/>
      <c r="S170" s="200"/>
      <c r="T170" s="201"/>
      <c r="AT170" s="202" t="s">
        <v>131</v>
      </c>
      <c r="AU170" s="202" t="s">
        <v>86</v>
      </c>
      <c r="AV170" s="13" t="s">
        <v>84</v>
      </c>
      <c r="AW170" s="13" t="s">
        <v>36</v>
      </c>
      <c r="AX170" s="13" t="s">
        <v>76</v>
      </c>
      <c r="AY170" s="202" t="s">
        <v>120</v>
      </c>
    </row>
    <row r="171" spans="1:65" s="14" customFormat="1" ht="10.199999999999999">
      <c r="B171" s="203"/>
      <c r="C171" s="204"/>
      <c r="D171" s="194" t="s">
        <v>131</v>
      </c>
      <c r="E171" s="205" t="s">
        <v>19</v>
      </c>
      <c r="F171" s="206" t="s">
        <v>275</v>
      </c>
      <c r="G171" s="204"/>
      <c r="H171" s="207">
        <v>29.25</v>
      </c>
      <c r="I171" s="208"/>
      <c r="J171" s="204"/>
      <c r="K171" s="204"/>
      <c r="L171" s="209"/>
      <c r="M171" s="210"/>
      <c r="N171" s="211"/>
      <c r="O171" s="211"/>
      <c r="P171" s="211"/>
      <c r="Q171" s="211"/>
      <c r="R171" s="211"/>
      <c r="S171" s="211"/>
      <c r="T171" s="212"/>
      <c r="AT171" s="213" t="s">
        <v>131</v>
      </c>
      <c r="AU171" s="213" t="s">
        <v>86</v>
      </c>
      <c r="AV171" s="14" t="s">
        <v>86</v>
      </c>
      <c r="AW171" s="14" t="s">
        <v>36</v>
      </c>
      <c r="AX171" s="14" t="s">
        <v>76</v>
      </c>
      <c r="AY171" s="213" t="s">
        <v>120</v>
      </c>
    </row>
    <row r="172" spans="1:65" s="13" customFormat="1" ht="10.199999999999999">
      <c r="B172" s="192"/>
      <c r="C172" s="193"/>
      <c r="D172" s="194" t="s">
        <v>131</v>
      </c>
      <c r="E172" s="195" t="s">
        <v>19</v>
      </c>
      <c r="F172" s="196" t="s">
        <v>254</v>
      </c>
      <c r="G172" s="193"/>
      <c r="H172" s="195" t="s">
        <v>19</v>
      </c>
      <c r="I172" s="197"/>
      <c r="J172" s="193"/>
      <c r="K172" s="193"/>
      <c r="L172" s="198"/>
      <c r="M172" s="199"/>
      <c r="N172" s="200"/>
      <c r="O172" s="200"/>
      <c r="P172" s="200"/>
      <c r="Q172" s="200"/>
      <c r="R172" s="200"/>
      <c r="S172" s="200"/>
      <c r="T172" s="201"/>
      <c r="AT172" s="202" t="s">
        <v>131</v>
      </c>
      <c r="AU172" s="202" t="s">
        <v>86</v>
      </c>
      <c r="AV172" s="13" t="s">
        <v>84</v>
      </c>
      <c r="AW172" s="13" t="s">
        <v>36</v>
      </c>
      <c r="AX172" s="13" t="s">
        <v>76</v>
      </c>
      <c r="AY172" s="202" t="s">
        <v>120</v>
      </c>
    </row>
    <row r="173" spans="1:65" s="14" customFormat="1" ht="10.199999999999999">
      <c r="B173" s="203"/>
      <c r="C173" s="204"/>
      <c r="D173" s="194" t="s">
        <v>131</v>
      </c>
      <c r="E173" s="205" t="s">
        <v>19</v>
      </c>
      <c r="F173" s="206" t="s">
        <v>276</v>
      </c>
      <c r="G173" s="204"/>
      <c r="H173" s="207">
        <v>31.58</v>
      </c>
      <c r="I173" s="208"/>
      <c r="J173" s="204"/>
      <c r="K173" s="204"/>
      <c r="L173" s="209"/>
      <c r="M173" s="210"/>
      <c r="N173" s="211"/>
      <c r="O173" s="211"/>
      <c r="P173" s="211"/>
      <c r="Q173" s="211"/>
      <c r="R173" s="211"/>
      <c r="S173" s="211"/>
      <c r="T173" s="212"/>
      <c r="AT173" s="213" t="s">
        <v>131</v>
      </c>
      <c r="AU173" s="213" t="s">
        <v>86</v>
      </c>
      <c r="AV173" s="14" t="s">
        <v>86</v>
      </c>
      <c r="AW173" s="14" t="s">
        <v>36</v>
      </c>
      <c r="AX173" s="14" t="s">
        <v>76</v>
      </c>
      <c r="AY173" s="213" t="s">
        <v>120</v>
      </c>
    </row>
    <row r="174" spans="1:65" s="2" customFormat="1" ht="16.5" customHeight="1">
      <c r="A174" s="35"/>
      <c r="B174" s="36"/>
      <c r="C174" s="214" t="s">
        <v>277</v>
      </c>
      <c r="D174" s="214" t="s">
        <v>201</v>
      </c>
      <c r="E174" s="215" t="s">
        <v>278</v>
      </c>
      <c r="F174" s="216" t="s">
        <v>279</v>
      </c>
      <c r="G174" s="217" t="s">
        <v>272</v>
      </c>
      <c r="H174" s="218">
        <v>62.046999999999997</v>
      </c>
      <c r="I174" s="219"/>
      <c r="J174" s="220">
        <f>ROUND(I174*H174,2)</f>
        <v>0</v>
      </c>
      <c r="K174" s="216" t="s">
        <v>126</v>
      </c>
      <c r="L174" s="221"/>
      <c r="M174" s="222" t="s">
        <v>19</v>
      </c>
      <c r="N174" s="223" t="s">
        <v>47</v>
      </c>
      <c r="O174" s="65"/>
      <c r="P174" s="183">
        <f>O174*H174</f>
        <v>0</v>
      </c>
      <c r="Q174" s="183">
        <v>5.6120000000000003E-2</v>
      </c>
      <c r="R174" s="183">
        <f>Q174*H174</f>
        <v>3.48207764</v>
      </c>
      <c r="S174" s="183">
        <v>0</v>
      </c>
      <c r="T174" s="184">
        <f>S174*H174</f>
        <v>0</v>
      </c>
      <c r="U174" s="35"/>
      <c r="V174" s="35"/>
      <c r="W174" s="35"/>
      <c r="X174" s="35"/>
      <c r="Y174" s="35"/>
      <c r="Z174" s="35"/>
      <c r="AA174" s="35"/>
      <c r="AB174" s="35"/>
      <c r="AC174" s="35"/>
      <c r="AD174" s="35"/>
      <c r="AE174" s="35"/>
      <c r="AR174" s="185" t="s">
        <v>180</v>
      </c>
      <c r="AT174" s="185" t="s">
        <v>201</v>
      </c>
      <c r="AU174" s="185" t="s">
        <v>86</v>
      </c>
      <c r="AY174" s="18" t="s">
        <v>120</v>
      </c>
      <c r="BE174" s="186">
        <f>IF(N174="základní",J174,0)</f>
        <v>0</v>
      </c>
      <c r="BF174" s="186">
        <f>IF(N174="snížená",J174,0)</f>
        <v>0</v>
      </c>
      <c r="BG174" s="186">
        <f>IF(N174="zákl. přenesená",J174,0)</f>
        <v>0</v>
      </c>
      <c r="BH174" s="186">
        <f>IF(N174="sníž. přenesená",J174,0)</f>
        <v>0</v>
      </c>
      <c r="BI174" s="186">
        <f>IF(N174="nulová",J174,0)</f>
        <v>0</v>
      </c>
      <c r="BJ174" s="18" t="s">
        <v>84</v>
      </c>
      <c r="BK174" s="186">
        <f>ROUND(I174*H174,2)</f>
        <v>0</v>
      </c>
      <c r="BL174" s="18" t="s">
        <v>127</v>
      </c>
      <c r="BM174" s="185" t="s">
        <v>280</v>
      </c>
    </row>
    <row r="175" spans="1:65" s="14" customFormat="1" ht="10.199999999999999">
      <c r="B175" s="203"/>
      <c r="C175" s="204"/>
      <c r="D175" s="194" t="s">
        <v>131</v>
      </c>
      <c r="E175" s="204"/>
      <c r="F175" s="206" t="s">
        <v>281</v>
      </c>
      <c r="G175" s="204"/>
      <c r="H175" s="207">
        <v>62.046999999999997</v>
      </c>
      <c r="I175" s="208"/>
      <c r="J175" s="204"/>
      <c r="K175" s="204"/>
      <c r="L175" s="209"/>
      <c r="M175" s="210"/>
      <c r="N175" s="211"/>
      <c r="O175" s="211"/>
      <c r="P175" s="211"/>
      <c r="Q175" s="211"/>
      <c r="R175" s="211"/>
      <c r="S175" s="211"/>
      <c r="T175" s="212"/>
      <c r="AT175" s="213" t="s">
        <v>131</v>
      </c>
      <c r="AU175" s="213" t="s">
        <v>86</v>
      </c>
      <c r="AV175" s="14" t="s">
        <v>86</v>
      </c>
      <c r="AW175" s="14" t="s">
        <v>4</v>
      </c>
      <c r="AX175" s="14" t="s">
        <v>84</v>
      </c>
      <c r="AY175" s="213" t="s">
        <v>120</v>
      </c>
    </row>
    <row r="176" spans="1:65" s="2" customFormat="1" ht="21.75" customHeight="1">
      <c r="A176" s="35"/>
      <c r="B176" s="36"/>
      <c r="C176" s="174" t="s">
        <v>282</v>
      </c>
      <c r="D176" s="174" t="s">
        <v>122</v>
      </c>
      <c r="E176" s="175" t="s">
        <v>283</v>
      </c>
      <c r="F176" s="176" t="s">
        <v>284</v>
      </c>
      <c r="G176" s="177" t="s">
        <v>272</v>
      </c>
      <c r="H176" s="178">
        <v>29.25</v>
      </c>
      <c r="I176" s="179"/>
      <c r="J176" s="180">
        <f>ROUND(I176*H176,2)</f>
        <v>0</v>
      </c>
      <c r="K176" s="176" t="s">
        <v>126</v>
      </c>
      <c r="L176" s="40"/>
      <c r="M176" s="181" t="s">
        <v>19</v>
      </c>
      <c r="N176" s="182" t="s">
        <v>47</v>
      </c>
      <c r="O176" s="65"/>
      <c r="P176" s="183">
        <f>O176*H176</f>
        <v>0</v>
      </c>
      <c r="Q176" s="183">
        <v>0</v>
      </c>
      <c r="R176" s="183">
        <f>Q176*H176</f>
        <v>0</v>
      </c>
      <c r="S176" s="183">
        <v>0</v>
      </c>
      <c r="T176" s="184">
        <f>S176*H176</f>
        <v>0</v>
      </c>
      <c r="U176" s="35"/>
      <c r="V176" s="35"/>
      <c r="W176" s="35"/>
      <c r="X176" s="35"/>
      <c r="Y176" s="35"/>
      <c r="Z176" s="35"/>
      <c r="AA176" s="35"/>
      <c r="AB176" s="35"/>
      <c r="AC176" s="35"/>
      <c r="AD176" s="35"/>
      <c r="AE176" s="35"/>
      <c r="AR176" s="185" t="s">
        <v>127</v>
      </c>
      <c r="AT176" s="185" t="s">
        <v>122</v>
      </c>
      <c r="AU176" s="185" t="s">
        <v>86</v>
      </c>
      <c r="AY176" s="18" t="s">
        <v>120</v>
      </c>
      <c r="BE176" s="186">
        <f>IF(N176="základní",J176,0)</f>
        <v>0</v>
      </c>
      <c r="BF176" s="186">
        <f>IF(N176="snížená",J176,0)</f>
        <v>0</v>
      </c>
      <c r="BG176" s="186">
        <f>IF(N176="zákl. přenesená",J176,0)</f>
        <v>0</v>
      </c>
      <c r="BH176" s="186">
        <f>IF(N176="sníž. přenesená",J176,0)</f>
        <v>0</v>
      </c>
      <c r="BI176" s="186">
        <f>IF(N176="nulová",J176,0)</f>
        <v>0</v>
      </c>
      <c r="BJ176" s="18" t="s">
        <v>84</v>
      </c>
      <c r="BK176" s="186">
        <f>ROUND(I176*H176,2)</f>
        <v>0</v>
      </c>
      <c r="BL176" s="18" t="s">
        <v>127</v>
      </c>
      <c r="BM176" s="185" t="s">
        <v>285</v>
      </c>
    </row>
    <row r="177" spans="1:65" s="2" customFormat="1" ht="10.199999999999999">
      <c r="A177" s="35"/>
      <c r="B177" s="36"/>
      <c r="C177" s="37"/>
      <c r="D177" s="187" t="s">
        <v>129</v>
      </c>
      <c r="E177" s="37"/>
      <c r="F177" s="188" t="s">
        <v>286</v>
      </c>
      <c r="G177" s="37"/>
      <c r="H177" s="37"/>
      <c r="I177" s="189"/>
      <c r="J177" s="37"/>
      <c r="K177" s="37"/>
      <c r="L177" s="40"/>
      <c r="M177" s="190"/>
      <c r="N177" s="191"/>
      <c r="O177" s="65"/>
      <c r="P177" s="65"/>
      <c r="Q177" s="65"/>
      <c r="R177" s="65"/>
      <c r="S177" s="65"/>
      <c r="T177" s="66"/>
      <c r="U177" s="35"/>
      <c r="V177" s="35"/>
      <c r="W177" s="35"/>
      <c r="X177" s="35"/>
      <c r="Y177" s="35"/>
      <c r="Z177" s="35"/>
      <c r="AA177" s="35"/>
      <c r="AB177" s="35"/>
      <c r="AC177" s="35"/>
      <c r="AD177" s="35"/>
      <c r="AE177" s="35"/>
      <c r="AT177" s="18" t="s">
        <v>129</v>
      </c>
      <c r="AU177" s="18" t="s">
        <v>86</v>
      </c>
    </row>
    <row r="178" spans="1:65" s="13" customFormat="1" ht="10.199999999999999">
      <c r="B178" s="192"/>
      <c r="C178" s="193"/>
      <c r="D178" s="194" t="s">
        <v>131</v>
      </c>
      <c r="E178" s="195" t="s">
        <v>19</v>
      </c>
      <c r="F178" s="196" t="s">
        <v>256</v>
      </c>
      <c r="G178" s="193"/>
      <c r="H178" s="195" t="s">
        <v>19</v>
      </c>
      <c r="I178" s="197"/>
      <c r="J178" s="193"/>
      <c r="K178" s="193"/>
      <c r="L178" s="198"/>
      <c r="M178" s="199"/>
      <c r="N178" s="200"/>
      <c r="O178" s="200"/>
      <c r="P178" s="200"/>
      <c r="Q178" s="200"/>
      <c r="R178" s="200"/>
      <c r="S178" s="200"/>
      <c r="T178" s="201"/>
      <c r="AT178" s="202" t="s">
        <v>131</v>
      </c>
      <c r="AU178" s="202" t="s">
        <v>86</v>
      </c>
      <c r="AV178" s="13" t="s">
        <v>84</v>
      </c>
      <c r="AW178" s="13" t="s">
        <v>36</v>
      </c>
      <c r="AX178" s="13" t="s">
        <v>76</v>
      </c>
      <c r="AY178" s="202" t="s">
        <v>120</v>
      </c>
    </row>
    <row r="179" spans="1:65" s="14" customFormat="1" ht="10.199999999999999">
      <c r="B179" s="203"/>
      <c r="C179" s="204"/>
      <c r="D179" s="194" t="s">
        <v>131</v>
      </c>
      <c r="E179" s="205" t="s">
        <v>19</v>
      </c>
      <c r="F179" s="206" t="s">
        <v>275</v>
      </c>
      <c r="G179" s="204"/>
      <c r="H179" s="207">
        <v>29.25</v>
      </c>
      <c r="I179" s="208"/>
      <c r="J179" s="204"/>
      <c r="K179" s="204"/>
      <c r="L179" s="209"/>
      <c r="M179" s="210"/>
      <c r="N179" s="211"/>
      <c r="O179" s="211"/>
      <c r="P179" s="211"/>
      <c r="Q179" s="211"/>
      <c r="R179" s="211"/>
      <c r="S179" s="211"/>
      <c r="T179" s="212"/>
      <c r="AT179" s="213" t="s">
        <v>131</v>
      </c>
      <c r="AU179" s="213" t="s">
        <v>86</v>
      </c>
      <c r="AV179" s="14" t="s">
        <v>86</v>
      </c>
      <c r="AW179" s="14" t="s">
        <v>36</v>
      </c>
      <c r="AX179" s="14" t="s">
        <v>76</v>
      </c>
      <c r="AY179" s="213" t="s">
        <v>120</v>
      </c>
    </row>
    <row r="180" spans="1:65" s="2" customFormat="1" ht="24.15" customHeight="1">
      <c r="A180" s="35"/>
      <c r="B180" s="36"/>
      <c r="C180" s="174" t="s">
        <v>287</v>
      </c>
      <c r="D180" s="174" t="s">
        <v>122</v>
      </c>
      <c r="E180" s="175" t="s">
        <v>288</v>
      </c>
      <c r="F180" s="176" t="s">
        <v>289</v>
      </c>
      <c r="G180" s="177" t="s">
        <v>272</v>
      </c>
      <c r="H180" s="178">
        <v>29.25</v>
      </c>
      <c r="I180" s="179"/>
      <c r="J180" s="180">
        <f>ROUND(I180*H180,2)</f>
        <v>0</v>
      </c>
      <c r="K180" s="176" t="s">
        <v>126</v>
      </c>
      <c r="L180" s="40"/>
      <c r="M180" s="181" t="s">
        <v>19</v>
      </c>
      <c r="N180" s="182" t="s">
        <v>47</v>
      </c>
      <c r="O180" s="65"/>
      <c r="P180" s="183">
        <f>O180*H180</f>
        <v>0</v>
      </c>
      <c r="Q180" s="183">
        <v>9.0000000000000006E-5</v>
      </c>
      <c r="R180" s="183">
        <f>Q180*H180</f>
        <v>2.6325000000000003E-3</v>
      </c>
      <c r="S180" s="183">
        <v>0</v>
      </c>
      <c r="T180" s="184">
        <f>S180*H180</f>
        <v>0</v>
      </c>
      <c r="U180" s="35"/>
      <c r="V180" s="35"/>
      <c r="W180" s="35"/>
      <c r="X180" s="35"/>
      <c r="Y180" s="35"/>
      <c r="Z180" s="35"/>
      <c r="AA180" s="35"/>
      <c r="AB180" s="35"/>
      <c r="AC180" s="35"/>
      <c r="AD180" s="35"/>
      <c r="AE180" s="35"/>
      <c r="AR180" s="185" t="s">
        <v>127</v>
      </c>
      <c r="AT180" s="185" t="s">
        <v>122</v>
      </c>
      <c r="AU180" s="185" t="s">
        <v>86</v>
      </c>
      <c r="AY180" s="18" t="s">
        <v>120</v>
      </c>
      <c r="BE180" s="186">
        <f>IF(N180="základní",J180,0)</f>
        <v>0</v>
      </c>
      <c r="BF180" s="186">
        <f>IF(N180="snížená",J180,0)</f>
        <v>0</v>
      </c>
      <c r="BG180" s="186">
        <f>IF(N180="zákl. přenesená",J180,0)</f>
        <v>0</v>
      </c>
      <c r="BH180" s="186">
        <f>IF(N180="sníž. přenesená",J180,0)</f>
        <v>0</v>
      </c>
      <c r="BI180" s="186">
        <f>IF(N180="nulová",J180,0)</f>
        <v>0</v>
      </c>
      <c r="BJ180" s="18" t="s">
        <v>84</v>
      </c>
      <c r="BK180" s="186">
        <f>ROUND(I180*H180,2)</f>
        <v>0</v>
      </c>
      <c r="BL180" s="18" t="s">
        <v>127</v>
      </c>
      <c r="BM180" s="185" t="s">
        <v>290</v>
      </c>
    </row>
    <row r="181" spans="1:65" s="2" customFormat="1" ht="10.199999999999999">
      <c r="A181" s="35"/>
      <c r="B181" s="36"/>
      <c r="C181" s="37"/>
      <c r="D181" s="187" t="s">
        <v>129</v>
      </c>
      <c r="E181" s="37"/>
      <c r="F181" s="188" t="s">
        <v>291</v>
      </c>
      <c r="G181" s="37"/>
      <c r="H181" s="37"/>
      <c r="I181" s="189"/>
      <c r="J181" s="37"/>
      <c r="K181" s="37"/>
      <c r="L181" s="40"/>
      <c r="M181" s="190"/>
      <c r="N181" s="191"/>
      <c r="O181" s="65"/>
      <c r="P181" s="65"/>
      <c r="Q181" s="65"/>
      <c r="R181" s="65"/>
      <c r="S181" s="65"/>
      <c r="T181" s="66"/>
      <c r="U181" s="35"/>
      <c r="V181" s="35"/>
      <c r="W181" s="35"/>
      <c r="X181" s="35"/>
      <c r="Y181" s="35"/>
      <c r="Z181" s="35"/>
      <c r="AA181" s="35"/>
      <c r="AB181" s="35"/>
      <c r="AC181" s="35"/>
      <c r="AD181" s="35"/>
      <c r="AE181" s="35"/>
      <c r="AT181" s="18" t="s">
        <v>129</v>
      </c>
      <c r="AU181" s="18" t="s">
        <v>86</v>
      </c>
    </row>
    <row r="182" spans="1:65" s="13" customFormat="1" ht="10.199999999999999">
      <c r="B182" s="192"/>
      <c r="C182" s="193"/>
      <c r="D182" s="194" t="s">
        <v>131</v>
      </c>
      <c r="E182" s="195" t="s">
        <v>19</v>
      </c>
      <c r="F182" s="196" t="s">
        <v>256</v>
      </c>
      <c r="G182" s="193"/>
      <c r="H182" s="195" t="s">
        <v>19</v>
      </c>
      <c r="I182" s="197"/>
      <c r="J182" s="193"/>
      <c r="K182" s="193"/>
      <c r="L182" s="198"/>
      <c r="M182" s="199"/>
      <c r="N182" s="200"/>
      <c r="O182" s="200"/>
      <c r="P182" s="200"/>
      <c r="Q182" s="200"/>
      <c r="R182" s="200"/>
      <c r="S182" s="200"/>
      <c r="T182" s="201"/>
      <c r="AT182" s="202" t="s">
        <v>131</v>
      </c>
      <c r="AU182" s="202" t="s">
        <v>86</v>
      </c>
      <c r="AV182" s="13" t="s">
        <v>84</v>
      </c>
      <c r="AW182" s="13" t="s">
        <v>36</v>
      </c>
      <c r="AX182" s="13" t="s">
        <v>76</v>
      </c>
      <c r="AY182" s="202" t="s">
        <v>120</v>
      </c>
    </row>
    <row r="183" spans="1:65" s="14" customFormat="1" ht="10.199999999999999">
      <c r="B183" s="203"/>
      <c r="C183" s="204"/>
      <c r="D183" s="194" t="s">
        <v>131</v>
      </c>
      <c r="E183" s="205" t="s">
        <v>19</v>
      </c>
      <c r="F183" s="206" t="s">
        <v>275</v>
      </c>
      <c r="G183" s="204"/>
      <c r="H183" s="207">
        <v>29.25</v>
      </c>
      <c r="I183" s="208"/>
      <c r="J183" s="204"/>
      <c r="K183" s="204"/>
      <c r="L183" s="209"/>
      <c r="M183" s="210"/>
      <c r="N183" s="211"/>
      <c r="O183" s="211"/>
      <c r="P183" s="211"/>
      <c r="Q183" s="211"/>
      <c r="R183" s="211"/>
      <c r="S183" s="211"/>
      <c r="T183" s="212"/>
      <c r="AT183" s="213" t="s">
        <v>131</v>
      </c>
      <c r="AU183" s="213" t="s">
        <v>86</v>
      </c>
      <c r="AV183" s="14" t="s">
        <v>86</v>
      </c>
      <c r="AW183" s="14" t="s">
        <v>36</v>
      </c>
      <c r="AX183" s="14" t="s">
        <v>76</v>
      </c>
      <c r="AY183" s="213" t="s">
        <v>120</v>
      </c>
    </row>
    <row r="184" spans="1:65" s="2" customFormat="1" ht="16.5" customHeight="1">
      <c r="A184" s="35"/>
      <c r="B184" s="36"/>
      <c r="C184" s="174" t="s">
        <v>292</v>
      </c>
      <c r="D184" s="174" t="s">
        <v>122</v>
      </c>
      <c r="E184" s="175" t="s">
        <v>293</v>
      </c>
      <c r="F184" s="176" t="s">
        <v>294</v>
      </c>
      <c r="G184" s="177" t="s">
        <v>125</v>
      </c>
      <c r="H184" s="178">
        <v>57.741999999999997</v>
      </c>
      <c r="I184" s="179"/>
      <c r="J184" s="180">
        <f>ROUND(I184*H184,2)</f>
        <v>0</v>
      </c>
      <c r="K184" s="176" t="s">
        <v>126</v>
      </c>
      <c r="L184" s="40"/>
      <c r="M184" s="181" t="s">
        <v>19</v>
      </c>
      <c r="N184" s="182" t="s">
        <v>47</v>
      </c>
      <c r="O184" s="65"/>
      <c r="P184" s="183">
        <f>O184*H184</f>
        <v>0</v>
      </c>
      <c r="Q184" s="183">
        <v>4.6999999999999999E-4</v>
      </c>
      <c r="R184" s="183">
        <f>Q184*H184</f>
        <v>2.7138739999999998E-2</v>
      </c>
      <c r="S184" s="183">
        <v>0</v>
      </c>
      <c r="T184" s="184">
        <f>S184*H184</f>
        <v>0</v>
      </c>
      <c r="U184" s="35"/>
      <c r="V184" s="35"/>
      <c r="W184" s="35"/>
      <c r="X184" s="35"/>
      <c r="Y184" s="35"/>
      <c r="Z184" s="35"/>
      <c r="AA184" s="35"/>
      <c r="AB184" s="35"/>
      <c r="AC184" s="35"/>
      <c r="AD184" s="35"/>
      <c r="AE184" s="35"/>
      <c r="AR184" s="185" t="s">
        <v>127</v>
      </c>
      <c r="AT184" s="185" t="s">
        <v>122</v>
      </c>
      <c r="AU184" s="185" t="s">
        <v>86</v>
      </c>
      <c r="AY184" s="18" t="s">
        <v>120</v>
      </c>
      <c r="BE184" s="186">
        <f>IF(N184="základní",J184,0)</f>
        <v>0</v>
      </c>
      <c r="BF184" s="186">
        <f>IF(N184="snížená",J184,0)</f>
        <v>0</v>
      </c>
      <c r="BG184" s="186">
        <f>IF(N184="zákl. přenesená",J184,0)</f>
        <v>0</v>
      </c>
      <c r="BH184" s="186">
        <f>IF(N184="sníž. přenesená",J184,0)</f>
        <v>0</v>
      </c>
      <c r="BI184" s="186">
        <f>IF(N184="nulová",J184,0)</f>
        <v>0</v>
      </c>
      <c r="BJ184" s="18" t="s">
        <v>84</v>
      </c>
      <c r="BK184" s="186">
        <f>ROUND(I184*H184,2)</f>
        <v>0</v>
      </c>
      <c r="BL184" s="18" t="s">
        <v>127</v>
      </c>
      <c r="BM184" s="185" t="s">
        <v>295</v>
      </c>
    </row>
    <row r="185" spans="1:65" s="2" customFormat="1" ht="10.199999999999999">
      <c r="A185" s="35"/>
      <c r="B185" s="36"/>
      <c r="C185" s="37"/>
      <c r="D185" s="187" t="s">
        <v>129</v>
      </c>
      <c r="E185" s="37"/>
      <c r="F185" s="188" t="s">
        <v>296</v>
      </c>
      <c r="G185" s="37"/>
      <c r="H185" s="37"/>
      <c r="I185" s="189"/>
      <c r="J185" s="37"/>
      <c r="K185" s="37"/>
      <c r="L185" s="40"/>
      <c r="M185" s="190"/>
      <c r="N185" s="191"/>
      <c r="O185" s="65"/>
      <c r="P185" s="65"/>
      <c r="Q185" s="65"/>
      <c r="R185" s="65"/>
      <c r="S185" s="65"/>
      <c r="T185" s="66"/>
      <c r="U185" s="35"/>
      <c r="V185" s="35"/>
      <c r="W185" s="35"/>
      <c r="X185" s="35"/>
      <c r="Y185" s="35"/>
      <c r="Z185" s="35"/>
      <c r="AA185" s="35"/>
      <c r="AB185" s="35"/>
      <c r="AC185" s="35"/>
      <c r="AD185" s="35"/>
      <c r="AE185" s="35"/>
      <c r="AT185" s="18" t="s">
        <v>129</v>
      </c>
      <c r="AU185" s="18" t="s">
        <v>86</v>
      </c>
    </row>
    <row r="186" spans="1:65" s="13" customFormat="1" ht="10.199999999999999">
      <c r="B186" s="192"/>
      <c r="C186" s="193"/>
      <c r="D186" s="194" t="s">
        <v>131</v>
      </c>
      <c r="E186" s="195" t="s">
        <v>19</v>
      </c>
      <c r="F186" s="196" t="s">
        <v>297</v>
      </c>
      <c r="G186" s="193"/>
      <c r="H186" s="195" t="s">
        <v>19</v>
      </c>
      <c r="I186" s="197"/>
      <c r="J186" s="193"/>
      <c r="K186" s="193"/>
      <c r="L186" s="198"/>
      <c r="M186" s="199"/>
      <c r="N186" s="200"/>
      <c r="O186" s="200"/>
      <c r="P186" s="200"/>
      <c r="Q186" s="200"/>
      <c r="R186" s="200"/>
      <c r="S186" s="200"/>
      <c r="T186" s="201"/>
      <c r="AT186" s="202" t="s">
        <v>131</v>
      </c>
      <c r="AU186" s="202" t="s">
        <v>86</v>
      </c>
      <c r="AV186" s="13" t="s">
        <v>84</v>
      </c>
      <c r="AW186" s="13" t="s">
        <v>36</v>
      </c>
      <c r="AX186" s="13" t="s">
        <v>76</v>
      </c>
      <c r="AY186" s="202" t="s">
        <v>120</v>
      </c>
    </row>
    <row r="187" spans="1:65" s="14" customFormat="1" ht="10.199999999999999">
      <c r="B187" s="203"/>
      <c r="C187" s="204"/>
      <c r="D187" s="194" t="s">
        <v>131</v>
      </c>
      <c r="E187" s="205" t="s">
        <v>19</v>
      </c>
      <c r="F187" s="206" t="s">
        <v>217</v>
      </c>
      <c r="G187" s="204"/>
      <c r="H187" s="207">
        <v>57.741999999999997</v>
      </c>
      <c r="I187" s="208"/>
      <c r="J187" s="204"/>
      <c r="K187" s="204"/>
      <c r="L187" s="209"/>
      <c r="M187" s="210"/>
      <c r="N187" s="211"/>
      <c r="O187" s="211"/>
      <c r="P187" s="211"/>
      <c r="Q187" s="211"/>
      <c r="R187" s="211"/>
      <c r="S187" s="211"/>
      <c r="T187" s="212"/>
      <c r="AT187" s="213" t="s">
        <v>131</v>
      </c>
      <c r="AU187" s="213" t="s">
        <v>86</v>
      </c>
      <c r="AV187" s="14" t="s">
        <v>86</v>
      </c>
      <c r="AW187" s="14" t="s">
        <v>36</v>
      </c>
      <c r="AX187" s="14" t="s">
        <v>76</v>
      </c>
      <c r="AY187" s="213" t="s">
        <v>120</v>
      </c>
    </row>
    <row r="188" spans="1:65" s="2" customFormat="1" ht="16.5" customHeight="1">
      <c r="A188" s="35"/>
      <c r="B188" s="36"/>
      <c r="C188" s="174" t="s">
        <v>298</v>
      </c>
      <c r="D188" s="174" t="s">
        <v>122</v>
      </c>
      <c r="E188" s="175" t="s">
        <v>299</v>
      </c>
      <c r="F188" s="176" t="s">
        <v>300</v>
      </c>
      <c r="G188" s="177" t="s">
        <v>272</v>
      </c>
      <c r="H188" s="178">
        <v>29.25</v>
      </c>
      <c r="I188" s="179"/>
      <c r="J188" s="180">
        <f>ROUND(I188*H188,2)</f>
        <v>0</v>
      </c>
      <c r="K188" s="176" t="s">
        <v>126</v>
      </c>
      <c r="L188" s="40"/>
      <c r="M188" s="181" t="s">
        <v>19</v>
      </c>
      <c r="N188" s="182" t="s">
        <v>47</v>
      </c>
      <c r="O188" s="65"/>
      <c r="P188" s="183">
        <f>O188*H188</f>
        <v>0</v>
      </c>
      <c r="Q188" s="183">
        <v>0</v>
      </c>
      <c r="R188" s="183">
        <f>Q188*H188</f>
        <v>0</v>
      </c>
      <c r="S188" s="183">
        <v>0</v>
      </c>
      <c r="T188" s="184">
        <f>S188*H188</f>
        <v>0</v>
      </c>
      <c r="U188" s="35"/>
      <c r="V188" s="35"/>
      <c r="W188" s="35"/>
      <c r="X188" s="35"/>
      <c r="Y188" s="35"/>
      <c r="Z188" s="35"/>
      <c r="AA188" s="35"/>
      <c r="AB188" s="35"/>
      <c r="AC188" s="35"/>
      <c r="AD188" s="35"/>
      <c r="AE188" s="35"/>
      <c r="AR188" s="185" t="s">
        <v>127</v>
      </c>
      <c r="AT188" s="185" t="s">
        <v>122</v>
      </c>
      <c r="AU188" s="185" t="s">
        <v>86</v>
      </c>
      <c r="AY188" s="18" t="s">
        <v>120</v>
      </c>
      <c r="BE188" s="186">
        <f>IF(N188="základní",J188,0)</f>
        <v>0</v>
      </c>
      <c r="BF188" s="186">
        <f>IF(N188="snížená",J188,0)</f>
        <v>0</v>
      </c>
      <c r="BG188" s="186">
        <f>IF(N188="zákl. přenesená",J188,0)</f>
        <v>0</v>
      </c>
      <c r="BH188" s="186">
        <f>IF(N188="sníž. přenesená",J188,0)</f>
        <v>0</v>
      </c>
      <c r="BI188" s="186">
        <f>IF(N188="nulová",J188,0)</f>
        <v>0</v>
      </c>
      <c r="BJ188" s="18" t="s">
        <v>84</v>
      </c>
      <c r="BK188" s="186">
        <f>ROUND(I188*H188,2)</f>
        <v>0</v>
      </c>
      <c r="BL188" s="18" t="s">
        <v>127</v>
      </c>
      <c r="BM188" s="185" t="s">
        <v>301</v>
      </c>
    </row>
    <row r="189" spans="1:65" s="2" customFormat="1" ht="10.199999999999999">
      <c r="A189" s="35"/>
      <c r="B189" s="36"/>
      <c r="C189" s="37"/>
      <c r="D189" s="187" t="s">
        <v>129</v>
      </c>
      <c r="E189" s="37"/>
      <c r="F189" s="188" t="s">
        <v>302</v>
      </c>
      <c r="G189" s="37"/>
      <c r="H189" s="37"/>
      <c r="I189" s="189"/>
      <c r="J189" s="37"/>
      <c r="K189" s="37"/>
      <c r="L189" s="40"/>
      <c r="M189" s="190"/>
      <c r="N189" s="191"/>
      <c r="O189" s="65"/>
      <c r="P189" s="65"/>
      <c r="Q189" s="65"/>
      <c r="R189" s="65"/>
      <c r="S189" s="65"/>
      <c r="T189" s="66"/>
      <c r="U189" s="35"/>
      <c r="V189" s="35"/>
      <c r="W189" s="35"/>
      <c r="X189" s="35"/>
      <c r="Y189" s="35"/>
      <c r="Z189" s="35"/>
      <c r="AA189" s="35"/>
      <c r="AB189" s="35"/>
      <c r="AC189" s="35"/>
      <c r="AD189" s="35"/>
      <c r="AE189" s="35"/>
      <c r="AT189" s="18" t="s">
        <v>129</v>
      </c>
      <c r="AU189" s="18" t="s">
        <v>86</v>
      </c>
    </row>
    <row r="190" spans="1:65" s="13" customFormat="1" ht="10.199999999999999">
      <c r="B190" s="192"/>
      <c r="C190" s="193"/>
      <c r="D190" s="194" t="s">
        <v>131</v>
      </c>
      <c r="E190" s="195" t="s">
        <v>19</v>
      </c>
      <c r="F190" s="196" t="s">
        <v>256</v>
      </c>
      <c r="G190" s="193"/>
      <c r="H190" s="195" t="s">
        <v>19</v>
      </c>
      <c r="I190" s="197"/>
      <c r="J190" s="193"/>
      <c r="K190" s="193"/>
      <c r="L190" s="198"/>
      <c r="M190" s="199"/>
      <c r="N190" s="200"/>
      <c r="O190" s="200"/>
      <c r="P190" s="200"/>
      <c r="Q190" s="200"/>
      <c r="R190" s="200"/>
      <c r="S190" s="200"/>
      <c r="T190" s="201"/>
      <c r="AT190" s="202" t="s">
        <v>131</v>
      </c>
      <c r="AU190" s="202" t="s">
        <v>86</v>
      </c>
      <c r="AV190" s="13" t="s">
        <v>84</v>
      </c>
      <c r="AW190" s="13" t="s">
        <v>36</v>
      </c>
      <c r="AX190" s="13" t="s">
        <v>76</v>
      </c>
      <c r="AY190" s="202" t="s">
        <v>120</v>
      </c>
    </row>
    <row r="191" spans="1:65" s="14" customFormat="1" ht="10.199999999999999">
      <c r="B191" s="203"/>
      <c r="C191" s="204"/>
      <c r="D191" s="194" t="s">
        <v>131</v>
      </c>
      <c r="E191" s="205" t="s">
        <v>19</v>
      </c>
      <c r="F191" s="206" t="s">
        <v>275</v>
      </c>
      <c r="G191" s="204"/>
      <c r="H191" s="207">
        <v>29.25</v>
      </c>
      <c r="I191" s="208"/>
      <c r="J191" s="204"/>
      <c r="K191" s="204"/>
      <c r="L191" s="209"/>
      <c r="M191" s="210"/>
      <c r="N191" s="211"/>
      <c r="O191" s="211"/>
      <c r="P191" s="211"/>
      <c r="Q191" s="211"/>
      <c r="R191" s="211"/>
      <c r="S191" s="211"/>
      <c r="T191" s="212"/>
      <c r="AT191" s="213" t="s">
        <v>131</v>
      </c>
      <c r="AU191" s="213" t="s">
        <v>86</v>
      </c>
      <c r="AV191" s="14" t="s">
        <v>86</v>
      </c>
      <c r="AW191" s="14" t="s">
        <v>36</v>
      </c>
      <c r="AX191" s="14" t="s">
        <v>76</v>
      </c>
      <c r="AY191" s="213" t="s">
        <v>120</v>
      </c>
    </row>
    <row r="192" spans="1:65" s="12" customFormat="1" ht="22.8" customHeight="1">
      <c r="B192" s="158"/>
      <c r="C192" s="159"/>
      <c r="D192" s="160" t="s">
        <v>75</v>
      </c>
      <c r="E192" s="172" t="s">
        <v>303</v>
      </c>
      <c r="F192" s="172" t="s">
        <v>304</v>
      </c>
      <c r="G192" s="159"/>
      <c r="H192" s="159"/>
      <c r="I192" s="162"/>
      <c r="J192" s="173">
        <f>BK192</f>
        <v>0</v>
      </c>
      <c r="K192" s="159"/>
      <c r="L192" s="164"/>
      <c r="M192" s="165"/>
      <c r="N192" s="166"/>
      <c r="O192" s="166"/>
      <c r="P192" s="167">
        <f>SUM(P193:P194)</f>
        <v>0</v>
      </c>
      <c r="Q192" s="166"/>
      <c r="R192" s="167">
        <f>SUM(R193:R194)</f>
        <v>0</v>
      </c>
      <c r="S192" s="166"/>
      <c r="T192" s="168">
        <f>SUM(T193:T194)</f>
        <v>0</v>
      </c>
      <c r="AR192" s="169" t="s">
        <v>84</v>
      </c>
      <c r="AT192" s="170" t="s">
        <v>75</v>
      </c>
      <c r="AU192" s="170" t="s">
        <v>84</v>
      </c>
      <c r="AY192" s="169" t="s">
        <v>120</v>
      </c>
      <c r="BK192" s="171">
        <f>SUM(BK193:BK194)</f>
        <v>0</v>
      </c>
    </row>
    <row r="193" spans="1:65" s="2" customFormat="1" ht="24.15" customHeight="1">
      <c r="A193" s="35"/>
      <c r="B193" s="36"/>
      <c r="C193" s="174" t="s">
        <v>305</v>
      </c>
      <c r="D193" s="174" t="s">
        <v>122</v>
      </c>
      <c r="E193" s="175" t="s">
        <v>306</v>
      </c>
      <c r="F193" s="176" t="s">
        <v>307</v>
      </c>
      <c r="G193" s="177" t="s">
        <v>170</v>
      </c>
      <c r="H193" s="178">
        <v>43.557000000000002</v>
      </c>
      <c r="I193" s="179"/>
      <c r="J193" s="180">
        <f>ROUND(I193*H193,2)</f>
        <v>0</v>
      </c>
      <c r="K193" s="176" t="s">
        <v>126</v>
      </c>
      <c r="L193" s="40"/>
      <c r="M193" s="181" t="s">
        <v>19</v>
      </c>
      <c r="N193" s="182" t="s">
        <v>47</v>
      </c>
      <c r="O193" s="65"/>
      <c r="P193" s="183">
        <f>O193*H193</f>
        <v>0</v>
      </c>
      <c r="Q193" s="183">
        <v>0</v>
      </c>
      <c r="R193" s="183">
        <f>Q193*H193</f>
        <v>0</v>
      </c>
      <c r="S193" s="183">
        <v>0</v>
      </c>
      <c r="T193" s="184">
        <f>S193*H193</f>
        <v>0</v>
      </c>
      <c r="U193" s="35"/>
      <c r="V193" s="35"/>
      <c r="W193" s="35"/>
      <c r="X193" s="35"/>
      <c r="Y193" s="35"/>
      <c r="Z193" s="35"/>
      <c r="AA193" s="35"/>
      <c r="AB193" s="35"/>
      <c r="AC193" s="35"/>
      <c r="AD193" s="35"/>
      <c r="AE193" s="35"/>
      <c r="AR193" s="185" t="s">
        <v>127</v>
      </c>
      <c r="AT193" s="185" t="s">
        <v>122</v>
      </c>
      <c r="AU193" s="185" t="s">
        <v>86</v>
      </c>
      <c r="AY193" s="18" t="s">
        <v>120</v>
      </c>
      <c r="BE193" s="186">
        <f>IF(N193="základní",J193,0)</f>
        <v>0</v>
      </c>
      <c r="BF193" s="186">
        <f>IF(N193="snížená",J193,0)</f>
        <v>0</v>
      </c>
      <c r="BG193" s="186">
        <f>IF(N193="zákl. přenesená",J193,0)</f>
        <v>0</v>
      </c>
      <c r="BH193" s="186">
        <f>IF(N193="sníž. přenesená",J193,0)</f>
        <v>0</v>
      </c>
      <c r="BI193" s="186">
        <f>IF(N193="nulová",J193,0)</f>
        <v>0</v>
      </c>
      <c r="BJ193" s="18" t="s">
        <v>84</v>
      </c>
      <c r="BK193" s="186">
        <f>ROUND(I193*H193,2)</f>
        <v>0</v>
      </c>
      <c r="BL193" s="18" t="s">
        <v>127</v>
      </c>
      <c r="BM193" s="185" t="s">
        <v>308</v>
      </c>
    </row>
    <row r="194" spans="1:65" s="2" customFormat="1" ht="10.199999999999999">
      <c r="A194" s="35"/>
      <c r="B194" s="36"/>
      <c r="C194" s="37"/>
      <c r="D194" s="187" t="s">
        <v>129</v>
      </c>
      <c r="E194" s="37"/>
      <c r="F194" s="188" t="s">
        <v>309</v>
      </c>
      <c r="G194" s="37"/>
      <c r="H194" s="37"/>
      <c r="I194" s="189"/>
      <c r="J194" s="37"/>
      <c r="K194" s="37"/>
      <c r="L194" s="40"/>
      <c r="M194" s="224"/>
      <c r="N194" s="225"/>
      <c r="O194" s="226"/>
      <c r="P194" s="226"/>
      <c r="Q194" s="226"/>
      <c r="R194" s="226"/>
      <c r="S194" s="226"/>
      <c r="T194" s="227"/>
      <c r="U194" s="35"/>
      <c r="V194" s="35"/>
      <c r="W194" s="35"/>
      <c r="X194" s="35"/>
      <c r="Y194" s="35"/>
      <c r="Z194" s="35"/>
      <c r="AA194" s="35"/>
      <c r="AB194" s="35"/>
      <c r="AC194" s="35"/>
      <c r="AD194" s="35"/>
      <c r="AE194" s="35"/>
      <c r="AT194" s="18" t="s">
        <v>129</v>
      </c>
      <c r="AU194" s="18" t="s">
        <v>86</v>
      </c>
    </row>
    <row r="195" spans="1:65" s="2" customFormat="1" ht="6.9" customHeight="1">
      <c r="A195" s="35"/>
      <c r="B195" s="48"/>
      <c r="C195" s="49"/>
      <c r="D195" s="49"/>
      <c r="E195" s="49"/>
      <c r="F195" s="49"/>
      <c r="G195" s="49"/>
      <c r="H195" s="49"/>
      <c r="I195" s="49"/>
      <c r="J195" s="49"/>
      <c r="K195" s="49"/>
      <c r="L195" s="40"/>
      <c r="M195" s="35"/>
      <c r="O195" s="35"/>
      <c r="P195" s="35"/>
      <c r="Q195" s="35"/>
      <c r="R195" s="35"/>
      <c r="S195" s="35"/>
      <c r="T195" s="35"/>
      <c r="U195" s="35"/>
      <c r="V195" s="35"/>
      <c r="W195" s="35"/>
      <c r="X195" s="35"/>
      <c r="Y195" s="35"/>
      <c r="Z195" s="35"/>
      <c r="AA195" s="35"/>
      <c r="AB195" s="35"/>
      <c r="AC195" s="35"/>
      <c r="AD195" s="35"/>
      <c r="AE195" s="35"/>
    </row>
  </sheetData>
  <sheetProtection algorithmName="SHA-512" hashValue="KD7cEUPIz03j7q/wxZvUWJlANB9SukGHvJp3fXHsNUtwD+lmFy3sJJgVhA32sj7p8mTv9mjPIscAu591PlQ0pw==" saltValue="5bnM2mqQTbIZDHjkPvd5siKlsnt1XdsljpQ+Kd2LOw4JfF0XWe3S7y4qQlciZ/QGBNlcgc5+KeyK1T1JeYhT1w==" spinCount="100000" sheet="1" objects="1" scenarios="1" formatColumns="0" formatRows="0" autoFilter="0"/>
  <autoFilter ref="C83:K194"/>
  <mergeCells count="9">
    <mergeCell ref="E50:H50"/>
    <mergeCell ref="E74:H74"/>
    <mergeCell ref="E76:H76"/>
    <mergeCell ref="L2:V2"/>
    <mergeCell ref="E7:H7"/>
    <mergeCell ref="E9:H9"/>
    <mergeCell ref="E18:H18"/>
    <mergeCell ref="E27:H27"/>
    <mergeCell ref="E48:H48"/>
  </mergeCells>
  <hyperlinks>
    <hyperlink ref="F88" r:id="rId1"/>
    <hyperlink ref="F92" r:id="rId2"/>
    <hyperlink ref="F98" r:id="rId3"/>
    <hyperlink ref="F102" r:id="rId4"/>
    <hyperlink ref="F110" r:id="rId5"/>
    <hyperlink ref="F114" r:id="rId6"/>
    <hyperlink ref="F117" r:id="rId7"/>
    <hyperlink ref="F120" r:id="rId8"/>
    <hyperlink ref="F124" r:id="rId9"/>
    <hyperlink ref="F129" r:id="rId10"/>
    <hyperlink ref="F133" r:id="rId11"/>
    <hyperlink ref="F135" r:id="rId12"/>
    <hyperlink ref="F141" r:id="rId13"/>
    <hyperlink ref="F143" r:id="rId14"/>
    <hyperlink ref="F145" r:id="rId15"/>
    <hyperlink ref="F148" r:id="rId16"/>
    <hyperlink ref="F154" r:id="rId17"/>
    <hyperlink ref="F162" r:id="rId18"/>
    <hyperlink ref="F169" r:id="rId19"/>
    <hyperlink ref="F177" r:id="rId20"/>
    <hyperlink ref="F181" r:id="rId21"/>
    <hyperlink ref="F185" r:id="rId22"/>
    <hyperlink ref="F189" r:id="rId23"/>
    <hyperlink ref="F194" r:id="rId24"/>
  </hyperlink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2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180"/>
  <sheetViews>
    <sheetView showGridLines="0" workbookViewId="0"/>
  </sheetViews>
  <sheetFormatPr defaultRowHeight="14.4"/>
  <cols>
    <col min="1" max="1" width="8.28515625" style="1" customWidth="1"/>
    <col min="2" max="2" width="1.140625" style="1" customWidth="1"/>
    <col min="3" max="3" width="4.140625" style="1" customWidth="1"/>
    <col min="4" max="4" width="4.28515625" style="1" customWidth="1"/>
    <col min="5" max="5" width="17.140625" style="1" customWidth="1"/>
    <col min="6" max="6" width="100.85546875" style="1" customWidth="1"/>
    <col min="7" max="7" width="7.42578125" style="1" customWidth="1"/>
    <col min="8" max="8" width="14" style="1" customWidth="1"/>
    <col min="9" max="9" width="15.85546875" style="1" customWidth="1"/>
    <col min="10" max="11" width="22.28515625" style="1" customWidth="1"/>
    <col min="12" max="12" width="9.28515625" style="1" customWidth="1"/>
    <col min="13" max="13" width="10.85546875" style="1" hidden="1" customWidth="1"/>
    <col min="14" max="14" width="9.28515625" style="1" hidden="1"/>
    <col min="15" max="20" width="14.140625" style="1" hidden="1" customWidth="1"/>
    <col min="21" max="21" width="16.28515625" style="1" hidden="1" customWidth="1"/>
    <col min="22" max="22" width="12.28515625" style="1" customWidth="1"/>
    <col min="23" max="23" width="16.28515625" style="1" customWidth="1"/>
    <col min="24" max="24" width="12.28515625" style="1" customWidth="1"/>
    <col min="25" max="25" width="15" style="1" customWidth="1"/>
    <col min="26" max="26" width="11" style="1" customWidth="1"/>
    <col min="27" max="27" width="15" style="1" customWidth="1"/>
    <col min="28" max="28" width="16.28515625" style="1" customWidth="1"/>
    <col min="29" max="29" width="11" style="1" customWidth="1"/>
    <col min="30" max="30" width="15" style="1" customWidth="1"/>
    <col min="31" max="31" width="16.28515625" style="1" customWidth="1"/>
    <col min="44" max="65" width="9.28515625" style="1" hidden="1"/>
  </cols>
  <sheetData>
    <row r="2" spans="1:46" s="1" customFormat="1" ht="36.9" customHeight="1">
      <c r="L2" s="355"/>
      <c r="M2" s="355"/>
      <c r="N2" s="355"/>
      <c r="O2" s="355"/>
      <c r="P2" s="355"/>
      <c r="Q2" s="355"/>
      <c r="R2" s="355"/>
      <c r="S2" s="355"/>
      <c r="T2" s="355"/>
      <c r="U2" s="355"/>
      <c r="V2" s="355"/>
      <c r="AT2" s="18" t="s">
        <v>89</v>
      </c>
    </row>
    <row r="3" spans="1:46" s="1" customFormat="1" ht="6.9" customHeight="1">
      <c r="B3" s="102"/>
      <c r="C3" s="103"/>
      <c r="D3" s="103"/>
      <c r="E3" s="103"/>
      <c r="F3" s="103"/>
      <c r="G3" s="103"/>
      <c r="H3" s="103"/>
      <c r="I3" s="103"/>
      <c r="J3" s="103"/>
      <c r="K3" s="103"/>
      <c r="L3" s="21"/>
      <c r="AT3" s="18" t="s">
        <v>86</v>
      </c>
    </row>
    <row r="4" spans="1:46" s="1" customFormat="1" ht="24.9" customHeight="1">
      <c r="B4" s="21"/>
      <c r="D4" s="104" t="s">
        <v>93</v>
      </c>
      <c r="L4" s="21"/>
      <c r="M4" s="105" t="s">
        <v>10</v>
      </c>
      <c r="AT4" s="18" t="s">
        <v>4</v>
      </c>
    </row>
    <row r="5" spans="1:46" s="1" customFormat="1" ht="6.9" customHeight="1">
      <c r="B5" s="21"/>
      <c r="L5" s="21"/>
    </row>
    <row r="6" spans="1:46" s="1" customFormat="1" ht="12" customHeight="1">
      <c r="B6" s="21"/>
      <c r="D6" s="106" t="s">
        <v>16</v>
      </c>
      <c r="L6" s="21"/>
    </row>
    <row r="7" spans="1:46" s="1" customFormat="1" ht="16.5" customHeight="1">
      <c r="B7" s="21"/>
      <c r="E7" s="356" t="str">
        <f>'Rekapitulace stavby'!K6</f>
        <v>Psáry - K Junčáku</v>
      </c>
      <c r="F7" s="357"/>
      <c r="G7" s="357"/>
      <c r="H7" s="357"/>
      <c r="L7" s="21"/>
    </row>
    <row r="8" spans="1:46" s="2" customFormat="1" ht="12" customHeight="1">
      <c r="A8" s="35"/>
      <c r="B8" s="40"/>
      <c r="C8" s="35"/>
      <c r="D8" s="106" t="s">
        <v>94</v>
      </c>
      <c r="E8" s="35"/>
      <c r="F8" s="35"/>
      <c r="G8" s="35"/>
      <c r="H8" s="35"/>
      <c r="I8" s="35"/>
      <c r="J8" s="35"/>
      <c r="K8" s="35"/>
      <c r="L8" s="107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</row>
    <row r="9" spans="1:46" s="2" customFormat="1" ht="16.5" customHeight="1">
      <c r="A9" s="35"/>
      <c r="B9" s="40"/>
      <c r="C9" s="35"/>
      <c r="D9" s="35"/>
      <c r="E9" s="358" t="s">
        <v>310</v>
      </c>
      <c r="F9" s="359"/>
      <c r="G9" s="359"/>
      <c r="H9" s="359"/>
      <c r="I9" s="35"/>
      <c r="J9" s="35"/>
      <c r="K9" s="35"/>
      <c r="L9" s="107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</row>
    <row r="10" spans="1:46" s="2" customFormat="1" ht="10.199999999999999">
      <c r="A10" s="35"/>
      <c r="B10" s="40"/>
      <c r="C10" s="35"/>
      <c r="D10" s="35"/>
      <c r="E10" s="35"/>
      <c r="F10" s="35"/>
      <c r="G10" s="35"/>
      <c r="H10" s="35"/>
      <c r="I10" s="35"/>
      <c r="J10" s="35"/>
      <c r="K10" s="35"/>
      <c r="L10" s="107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</row>
    <row r="11" spans="1:46" s="2" customFormat="1" ht="12" customHeight="1">
      <c r="A11" s="35"/>
      <c r="B11" s="40"/>
      <c r="C11" s="35"/>
      <c r="D11" s="106" t="s">
        <v>18</v>
      </c>
      <c r="E11" s="35"/>
      <c r="F11" s="108" t="s">
        <v>19</v>
      </c>
      <c r="G11" s="35"/>
      <c r="H11" s="35"/>
      <c r="I11" s="106" t="s">
        <v>20</v>
      </c>
      <c r="J11" s="108" t="s">
        <v>19</v>
      </c>
      <c r="K11" s="35"/>
      <c r="L11" s="107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pans="1:46" s="2" customFormat="1" ht="12" customHeight="1">
      <c r="A12" s="35"/>
      <c r="B12" s="40"/>
      <c r="C12" s="35"/>
      <c r="D12" s="106" t="s">
        <v>21</v>
      </c>
      <c r="E12" s="35"/>
      <c r="F12" s="108" t="s">
        <v>22</v>
      </c>
      <c r="G12" s="35"/>
      <c r="H12" s="35"/>
      <c r="I12" s="106" t="s">
        <v>23</v>
      </c>
      <c r="J12" s="109" t="str">
        <f>'Rekapitulace stavby'!AN8</f>
        <v>7. 3. 2024</v>
      </c>
      <c r="K12" s="35"/>
      <c r="L12" s="107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pans="1:46" s="2" customFormat="1" ht="10.8" customHeight="1">
      <c r="A13" s="35"/>
      <c r="B13" s="40"/>
      <c r="C13" s="35"/>
      <c r="D13" s="35"/>
      <c r="E13" s="35"/>
      <c r="F13" s="35"/>
      <c r="G13" s="35"/>
      <c r="H13" s="35"/>
      <c r="I13" s="35"/>
      <c r="J13" s="35"/>
      <c r="K13" s="35"/>
      <c r="L13" s="107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pans="1:46" s="2" customFormat="1" ht="12" customHeight="1">
      <c r="A14" s="35"/>
      <c r="B14" s="40"/>
      <c r="C14" s="35"/>
      <c r="D14" s="106" t="s">
        <v>25</v>
      </c>
      <c r="E14" s="35"/>
      <c r="F14" s="35"/>
      <c r="G14" s="35"/>
      <c r="H14" s="35"/>
      <c r="I14" s="106" t="s">
        <v>26</v>
      </c>
      <c r="J14" s="108" t="s">
        <v>27</v>
      </c>
      <c r="K14" s="35"/>
      <c r="L14" s="107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pans="1:46" s="2" customFormat="1" ht="18" customHeight="1">
      <c r="A15" s="35"/>
      <c r="B15" s="40"/>
      <c r="C15" s="35"/>
      <c r="D15" s="35"/>
      <c r="E15" s="108" t="s">
        <v>28</v>
      </c>
      <c r="F15" s="35"/>
      <c r="G15" s="35"/>
      <c r="H15" s="35"/>
      <c r="I15" s="106" t="s">
        <v>29</v>
      </c>
      <c r="J15" s="108" t="s">
        <v>30</v>
      </c>
      <c r="K15" s="35"/>
      <c r="L15" s="107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pans="1:46" s="2" customFormat="1" ht="6.9" customHeight="1">
      <c r="A16" s="35"/>
      <c r="B16" s="40"/>
      <c r="C16" s="35"/>
      <c r="D16" s="35"/>
      <c r="E16" s="35"/>
      <c r="F16" s="35"/>
      <c r="G16" s="35"/>
      <c r="H16" s="35"/>
      <c r="I16" s="35"/>
      <c r="J16" s="35"/>
      <c r="K16" s="35"/>
      <c r="L16" s="107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pans="1:31" s="2" customFormat="1" ht="12" customHeight="1">
      <c r="A17" s="35"/>
      <c r="B17" s="40"/>
      <c r="C17" s="35"/>
      <c r="D17" s="106" t="s">
        <v>31</v>
      </c>
      <c r="E17" s="35"/>
      <c r="F17" s="35"/>
      <c r="G17" s="35"/>
      <c r="H17" s="35"/>
      <c r="I17" s="106" t="s">
        <v>26</v>
      </c>
      <c r="J17" s="31" t="str">
        <f>'Rekapitulace stavby'!AN13</f>
        <v>Vyplň údaj</v>
      </c>
      <c r="K17" s="35"/>
      <c r="L17" s="107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pans="1:31" s="2" customFormat="1" ht="18" customHeight="1">
      <c r="A18" s="35"/>
      <c r="B18" s="40"/>
      <c r="C18" s="35"/>
      <c r="D18" s="35"/>
      <c r="E18" s="360" t="str">
        <f>'Rekapitulace stavby'!E14</f>
        <v>Vyplň údaj</v>
      </c>
      <c r="F18" s="361"/>
      <c r="G18" s="361"/>
      <c r="H18" s="361"/>
      <c r="I18" s="106" t="s">
        <v>29</v>
      </c>
      <c r="J18" s="31" t="str">
        <f>'Rekapitulace stavby'!AN14</f>
        <v>Vyplň údaj</v>
      </c>
      <c r="K18" s="35"/>
      <c r="L18" s="107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pans="1:31" s="2" customFormat="1" ht="6.9" customHeight="1">
      <c r="A19" s="35"/>
      <c r="B19" s="40"/>
      <c r="C19" s="35"/>
      <c r="D19" s="35"/>
      <c r="E19" s="35"/>
      <c r="F19" s="35"/>
      <c r="G19" s="35"/>
      <c r="H19" s="35"/>
      <c r="I19" s="35"/>
      <c r="J19" s="35"/>
      <c r="K19" s="35"/>
      <c r="L19" s="107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pans="1:31" s="2" customFormat="1" ht="12" customHeight="1">
      <c r="A20" s="35"/>
      <c r="B20" s="40"/>
      <c r="C20" s="35"/>
      <c r="D20" s="106" t="s">
        <v>33</v>
      </c>
      <c r="E20" s="35"/>
      <c r="F20" s="35"/>
      <c r="G20" s="35"/>
      <c r="H20" s="35"/>
      <c r="I20" s="106" t="s">
        <v>26</v>
      </c>
      <c r="J20" s="108" t="s">
        <v>34</v>
      </c>
      <c r="K20" s="35"/>
      <c r="L20" s="107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pans="1:31" s="2" customFormat="1" ht="18" customHeight="1">
      <c r="A21" s="35"/>
      <c r="B21" s="40"/>
      <c r="C21" s="35"/>
      <c r="D21" s="35"/>
      <c r="E21" s="108" t="s">
        <v>35</v>
      </c>
      <c r="F21" s="35"/>
      <c r="G21" s="35"/>
      <c r="H21" s="35"/>
      <c r="I21" s="106" t="s">
        <v>29</v>
      </c>
      <c r="J21" s="108" t="s">
        <v>19</v>
      </c>
      <c r="K21" s="35"/>
      <c r="L21" s="107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pans="1:31" s="2" customFormat="1" ht="6.9" customHeight="1">
      <c r="A22" s="35"/>
      <c r="B22" s="40"/>
      <c r="C22" s="35"/>
      <c r="D22" s="35"/>
      <c r="E22" s="35"/>
      <c r="F22" s="35"/>
      <c r="G22" s="35"/>
      <c r="H22" s="35"/>
      <c r="I22" s="35"/>
      <c r="J22" s="35"/>
      <c r="K22" s="35"/>
      <c r="L22" s="107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pans="1:31" s="2" customFormat="1" ht="12" customHeight="1">
      <c r="A23" s="35"/>
      <c r="B23" s="40"/>
      <c r="C23" s="35"/>
      <c r="D23" s="106" t="s">
        <v>37</v>
      </c>
      <c r="E23" s="35"/>
      <c r="F23" s="35"/>
      <c r="G23" s="35"/>
      <c r="H23" s="35"/>
      <c r="I23" s="106" t="s">
        <v>26</v>
      </c>
      <c r="J23" s="108" t="s">
        <v>38</v>
      </c>
      <c r="K23" s="35"/>
      <c r="L23" s="107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pans="1:31" s="2" customFormat="1" ht="18" customHeight="1">
      <c r="A24" s="35"/>
      <c r="B24" s="40"/>
      <c r="C24" s="35"/>
      <c r="D24" s="35"/>
      <c r="E24" s="108" t="s">
        <v>39</v>
      </c>
      <c r="F24" s="35"/>
      <c r="G24" s="35"/>
      <c r="H24" s="35"/>
      <c r="I24" s="106" t="s">
        <v>29</v>
      </c>
      <c r="J24" s="108" t="s">
        <v>19</v>
      </c>
      <c r="K24" s="35"/>
      <c r="L24" s="107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pans="1:31" s="2" customFormat="1" ht="6.9" customHeight="1">
      <c r="A25" s="35"/>
      <c r="B25" s="40"/>
      <c r="C25" s="35"/>
      <c r="D25" s="35"/>
      <c r="E25" s="35"/>
      <c r="F25" s="35"/>
      <c r="G25" s="35"/>
      <c r="H25" s="35"/>
      <c r="I25" s="35"/>
      <c r="J25" s="35"/>
      <c r="K25" s="35"/>
      <c r="L25" s="107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spans="1:31" s="2" customFormat="1" ht="12" customHeight="1">
      <c r="A26" s="35"/>
      <c r="B26" s="40"/>
      <c r="C26" s="35"/>
      <c r="D26" s="106" t="s">
        <v>40</v>
      </c>
      <c r="E26" s="35"/>
      <c r="F26" s="35"/>
      <c r="G26" s="35"/>
      <c r="H26" s="35"/>
      <c r="I26" s="35"/>
      <c r="J26" s="35"/>
      <c r="K26" s="35"/>
      <c r="L26" s="107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pans="1:31" s="8" customFormat="1" ht="16.5" customHeight="1">
      <c r="A27" s="110"/>
      <c r="B27" s="111"/>
      <c r="C27" s="110"/>
      <c r="D27" s="110"/>
      <c r="E27" s="362" t="s">
        <v>19</v>
      </c>
      <c r="F27" s="362"/>
      <c r="G27" s="362"/>
      <c r="H27" s="362"/>
      <c r="I27" s="110"/>
      <c r="J27" s="110"/>
      <c r="K27" s="110"/>
      <c r="L27" s="112"/>
      <c r="S27" s="110"/>
      <c r="T27" s="110"/>
      <c r="U27" s="110"/>
      <c r="V27" s="110"/>
      <c r="W27" s="110"/>
      <c r="X27" s="110"/>
      <c r="Y27" s="110"/>
      <c r="Z27" s="110"/>
      <c r="AA27" s="110"/>
      <c r="AB27" s="110"/>
      <c r="AC27" s="110"/>
      <c r="AD27" s="110"/>
      <c r="AE27" s="110"/>
    </row>
    <row r="28" spans="1:31" s="2" customFormat="1" ht="6.9" customHeight="1">
      <c r="A28" s="35"/>
      <c r="B28" s="40"/>
      <c r="C28" s="35"/>
      <c r="D28" s="35"/>
      <c r="E28" s="35"/>
      <c r="F28" s="35"/>
      <c r="G28" s="35"/>
      <c r="H28" s="35"/>
      <c r="I28" s="35"/>
      <c r="J28" s="35"/>
      <c r="K28" s="35"/>
      <c r="L28" s="107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pans="1:31" s="2" customFormat="1" ht="6.9" customHeight="1">
      <c r="A29" s="35"/>
      <c r="B29" s="40"/>
      <c r="C29" s="35"/>
      <c r="D29" s="113"/>
      <c r="E29" s="113"/>
      <c r="F29" s="113"/>
      <c r="G29" s="113"/>
      <c r="H29" s="113"/>
      <c r="I29" s="113"/>
      <c r="J29" s="113"/>
      <c r="K29" s="113"/>
      <c r="L29" s="107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</row>
    <row r="30" spans="1:31" s="2" customFormat="1" ht="25.35" customHeight="1">
      <c r="A30" s="35"/>
      <c r="B30" s="40"/>
      <c r="C30" s="35"/>
      <c r="D30" s="114" t="s">
        <v>42</v>
      </c>
      <c r="E30" s="35"/>
      <c r="F30" s="35"/>
      <c r="G30" s="35"/>
      <c r="H30" s="35"/>
      <c r="I30" s="35"/>
      <c r="J30" s="115">
        <f>ROUND(J84, 2)</f>
        <v>0</v>
      </c>
      <c r="K30" s="35"/>
      <c r="L30" s="107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pans="1:31" s="2" customFormat="1" ht="6.9" customHeight="1">
      <c r="A31" s="35"/>
      <c r="B31" s="40"/>
      <c r="C31" s="35"/>
      <c r="D31" s="113"/>
      <c r="E31" s="113"/>
      <c r="F31" s="113"/>
      <c r="G31" s="113"/>
      <c r="H31" s="113"/>
      <c r="I31" s="113"/>
      <c r="J31" s="113"/>
      <c r="K31" s="113"/>
      <c r="L31" s="107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spans="1:31" s="2" customFormat="1" ht="14.4" customHeight="1">
      <c r="A32" s="35"/>
      <c r="B32" s="40"/>
      <c r="C32" s="35"/>
      <c r="D32" s="35"/>
      <c r="E32" s="35"/>
      <c r="F32" s="116" t="s">
        <v>44</v>
      </c>
      <c r="G32" s="35"/>
      <c r="H32" s="35"/>
      <c r="I32" s="116" t="s">
        <v>43</v>
      </c>
      <c r="J32" s="116" t="s">
        <v>45</v>
      </c>
      <c r="K32" s="35"/>
      <c r="L32" s="107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spans="1:31" s="2" customFormat="1" ht="14.4" customHeight="1">
      <c r="A33" s="35"/>
      <c r="B33" s="40"/>
      <c r="C33" s="35"/>
      <c r="D33" s="117" t="s">
        <v>46</v>
      </c>
      <c r="E33" s="106" t="s">
        <v>47</v>
      </c>
      <c r="F33" s="118">
        <f>ROUND((SUM(BE84:BE179)),  2)</f>
        <v>0</v>
      </c>
      <c r="G33" s="35"/>
      <c r="H33" s="35"/>
      <c r="I33" s="119">
        <v>0.21</v>
      </c>
      <c r="J33" s="118">
        <f>ROUND(((SUM(BE84:BE179))*I33),  2)</f>
        <v>0</v>
      </c>
      <c r="K33" s="35"/>
      <c r="L33" s="107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spans="1:31" s="2" customFormat="1" ht="14.4" customHeight="1">
      <c r="A34" s="35"/>
      <c r="B34" s="40"/>
      <c r="C34" s="35"/>
      <c r="D34" s="35"/>
      <c r="E34" s="106" t="s">
        <v>48</v>
      </c>
      <c r="F34" s="118">
        <f>ROUND((SUM(BF84:BF179)),  2)</f>
        <v>0</v>
      </c>
      <c r="G34" s="35"/>
      <c r="H34" s="35"/>
      <c r="I34" s="119">
        <v>0.12</v>
      </c>
      <c r="J34" s="118">
        <f>ROUND(((SUM(BF84:BF179))*I34),  2)</f>
        <v>0</v>
      </c>
      <c r="K34" s="35"/>
      <c r="L34" s="107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spans="1:31" s="2" customFormat="1" ht="14.4" hidden="1" customHeight="1">
      <c r="A35" s="35"/>
      <c r="B35" s="40"/>
      <c r="C35" s="35"/>
      <c r="D35" s="35"/>
      <c r="E35" s="106" t="s">
        <v>49</v>
      </c>
      <c r="F35" s="118">
        <f>ROUND((SUM(BG84:BG179)),  2)</f>
        <v>0</v>
      </c>
      <c r="G35" s="35"/>
      <c r="H35" s="35"/>
      <c r="I35" s="119">
        <v>0.21</v>
      </c>
      <c r="J35" s="118">
        <f>0</f>
        <v>0</v>
      </c>
      <c r="K35" s="35"/>
      <c r="L35" s="107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spans="1:31" s="2" customFormat="1" ht="14.4" hidden="1" customHeight="1">
      <c r="A36" s="35"/>
      <c r="B36" s="40"/>
      <c r="C36" s="35"/>
      <c r="D36" s="35"/>
      <c r="E36" s="106" t="s">
        <v>50</v>
      </c>
      <c r="F36" s="118">
        <f>ROUND((SUM(BH84:BH179)),  2)</f>
        <v>0</v>
      </c>
      <c r="G36" s="35"/>
      <c r="H36" s="35"/>
      <c r="I36" s="119">
        <v>0.12</v>
      </c>
      <c r="J36" s="118">
        <f>0</f>
        <v>0</v>
      </c>
      <c r="K36" s="35"/>
      <c r="L36" s="107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spans="1:31" s="2" customFormat="1" ht="14.4" hidden="1" customHeight="1">
      <c r="A37" s="35"/>
      <c r="B37" s="40"/>
      <c r="C37" s="35"/>
      <c r="D37" s="35"/>
      <c r="E37" s="106" t="s">
        <v>51</v>
      </c>
      <c r="F37" s="118">
        <f>ROUND((SUM(BI84:BI179)),  2)</f>
        <v>0</v>
      </c>
      <c r="G37" s="35"/>
      <c r="H37" s="35"/>
      <c r="I37" s="119">
        <v>0</v>
      </c>
      <c r="J37" s="118">
        <f>0</f>
        <v>0</v>
      </c>
      <c r="K37" s="35"/>
      <c r="L37" s="107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spans="1:31" s="2" customFormat="1" ht="6.9" customHeight="1">
      <c r="A38" s="35"/>
      <c r="B38" s="40"/>
      <c r="C38" s="35"/>
      <c r="D38" s="35"/>
      <c r="E38" s="35"/>
      <c r="F38" s="35"/>
      <c r="G38" s="35"/>
      <c r="H38" s="35"/>
      <c r="I38" s="35"/>
      <c r="J38" s="35"/>
      <c r="K38" s="35"/>
      <c r="L38" s="107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spans="1:31" s="2" customFormat="1" ht="25.35" customHeight="1">
      <c r="A39" s="35"/>
      <c r="B39" s="40"/>
      <c r="C39" s="120"/>
      <c r="D39" s="121" t="s">
        <v>52</v>
      </c>
      <c r="E39" s="122"/>
      <c r="F39" s="122"/>
      <c r="G39" s="123" t="s">
        <v>53</v>
      </c>
      <c r="H39" s="124" t="s">
        <v>54</v>
      </c>
      <c r="I39" s="122"/>
      <c r="J39" s="125">
        <f>SUM(J30:J37)</f>
        <v>0</v>
      </c>
      <c r="K39" s="126"/>
      <c r="L39" s="107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spans="1:31" s="2" customFormat="1" ht="14.4" customHeight="1">
      <c r="A40" s="35"/>
      <c r="B40" s="127"/>
      <c r="C40" s="128"/>
      <c r="D40" s="128"/>
      <c r="E40" s="128"/>
      <c r="F40" s="128"/>
      <c r="G40" s="128"/>
      <c r="H40" s="128"/>
      <c r="I40" s="128"/>
      <c r="J40" s="128"/>
      <c r="K40" s="128"/>
      <c r="L40" s="107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</row>
    <row r="44" spans="1:31" s="2" customFormat="1" ht="6.9" customHeight="1">
      <c r="A44" s="35"/>
      <c r="B44" s="129"/>
      <c r="C44" s="130"/>
      <c r="D44" s="130"/>
      <c r="E44" s="130"/>
      <c r="F44" s="130"/>
      <c r="G44" s="130"/>
      <c r="H44" s="130"/>
      <c r="I44" s="130"/>
      <c r="J44" s="130"/>
      <c r="K44" s="130"/>
      <c r="L44" s="107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/>
    </row>
    <row r="45" spans="1:31" s="2" customFormat="1" ht="24.9" customHeight="1">
      <c r="A45" s="35"/>
      <c r="B45" s="36"/>
      <c r="C45" s="24" t="s">
        <v>96</v>
      </c>
      <c r="D45" s="37"/>
      <c r="E45" s="37"/>
      <c r="F45" s="37"/>
      <c r="G45" s="37"/>
      <c r="H45" s="37"/>
      <c r="I45" s="37"/>
      <c r="J45" s="37"/>
      <c r="K45" s="37"/>
      <c r="L45" s="107"/>
      <c r="S45" s="35"/>
      <c r="T45" s="35"/>
      <c r="U45" s="35"/>
      <c r="V45" s="35"/>
      <c r="W45" s="35"/>
      <c r="X45" s="35"/>
      <c r="Y45" s="35"/>
      <c r="Z45" s="35"/>
      <c r="AA45" s="35"/>
      <c r="AB45" s="35"/>
      <c r="AC45" s="35"/>
      <c r="AD45" s="35"/>
      <c r="AE45" s="35"/>
    </row>
    <row r="46" spans="1:31" s="2" customFormat="1" ht="6.9" customHeight="1">
      <c r="A46" s="35"/>
      <c r="B46" s="36"/>
      <c r="C46" s="37"/>
      <c r="D46" s="37"/>
      <c r="E46" s="37"/>
      <c r="F46" s="37"/>
      <c r="G46" s="37"/>
      <c r="H46" s="37"/>
      <c r="I46" s="37"/>
      <c r="J46" s="37"/>
      <c r="K46" s="37"/>
      <c r="L46" s="107"/>
      <c r="S46" s="35"/>
      <c r="T46" s="35"/>
      <c r="U46" s="35"/>
      <c r="V46" s="35"/>
      <c r="W46" s="35"/>
      <c r="X46" s="35"/>
      <c r="Y46" s="35"/>
      <c r="Z46" s="35"/>
      <c r="AA46" s="35"/>
      <c r="AB46" s="35"/>
      <c r="AC46" s="35"/>
      <c r="AD46" s="35"/>
      <c r="AE46" s="35"/>
    </row>
    <row r="47" spans="1:31" s="2" customFormat="1" ht="12" customHeight="1">
      <c r="A47" s="35"/>
      <c r="B47" s="36"/>
      <c r="C47" s="30" t="s">
        <v>16</v>
      </c>
      <c r="D47" s="37"/>
      <c r="E47" s="37"/>
      <c r="F47" s="37"/>
      <c r="G47" s="37"/>
      <c r="H47" s="37"/>
      <c r="I47" s="37"/>
      <c r="J47" s="37"/>
      <c r="K47" s="37"/>
      <c r="L47" s="107"/>
      <c r="S47" s="35"/>
      <c r="T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  <c r="AE47" s="35"/>
    </row>
    <row r="48" spans="1:31" s="2" customFormat="1" ht="16.5" customHeight="1">
      <c r="A48" s="35"/>
      <c r="B48" s="36"/>
      <c r="C48" s="37"/>
      <c r="D48" s="37"/>
      <c r="E48" s="363" t="str">
        <f>E7</f>
        <v>Psáry - K Junčáku</v>
      </c>
      <c r="F48" s="364"/>
      <c r="G48" s="364"/>
      <c r="H48" s="364"/>
      <c r="I48" s="37"/>
      <c r="J48" s="37"/>
      <c r="K48" s="37"/>
      <c r="L48" s="107"/>
      <c r="S48" s="35"/>
      <c r="T48" s="35"/>
      <c r="U48" s="35"/>
      <c r="V48" s="35"/>
      <c r="W48" s="35"/>
      <c r="X48" s="35"/>
      <c r="Y48" s="35"/>
      <c r="Z48" s="35"/>
      <c r="AA48" s="35"/>
      <c r="AB48" s="35"/>
      <c r="AC48" s="35"/>
      <c r="AD48" s="35"/>
      <c r="AE48" s="35"/>
    </row>
    <row r="49" spans="1:47" s="2" customFormat="1" ht="12" customHeight="1">
      <c r="A49" s="35"/>
      <c r="B49" s="36"/>
      <c r="C49" s="30" t="s">
        <v>94</v>
      </c>
      <c r="D49" s="37"/>
      <c r="E49" s="37"/>
      <c r="F49" s="37"/>
      <c r="G49" s="37"/>
      <c r="H49" s="37"/>
      <c r="I49" s="37"/>
      <c r="J49" s="37"/>
      <c r="K49" s="37"/>
      <c r="L49" s="107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  <c r="AE49" s="35"/>
    </row>
    <row r="50" spans="1:47" s="2" customFormat="1" ht="16.5" customHeight="1">
      <c r="A50" s="35"/>
      <c r="B50" s="36"/>
      <c r="C50" s="37"/>
      <c r="D50" s="37"/>
      <c r="E50" s="335" t="str">
        <f>E9</f>
        <v>SO100-b - Parkoviště B</v>
      </c>
      <c r="F50" s="365"/>
      <c r="G50" s="365"/>
      <c r="H50" s="365"/>
      <c r="I50" s="37"/>
      <c r="J50" s="37"/>
      <c r="K50" s="37"/>
      <c r="L50" s="107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</row>
    <row r="51" spans="1:47" s="2" customFormat="1" ht="6.9" customHeight="1">
      <c r="A51" s="35"/>
      <c r="B51" s="36"/>
      <c r="C51" s="37"/>
      <c r="D51" s="37"/>
      <c r="E51" s="37"/>
      <c r="F51" s="37"/>
      <c r="G51" s="37"/>
      <c r="H51" s="37"/>
      <c r="I51" s="37"/>
      <c r="J51" s="37"/>
      <c r="K51" s="37"/>
      <c r="L51" s="107"/>
      <c r="S51" s="35"/>
      <c r="T51" s="35"/>
      <c r="U51" s="35"/>
      <c r="V51" s="35"/>
      <c r="W51" s="35"/>
      <c r="X51" s="35"/>
      <c r="Y51" s="35"/>
      <c r="Z51" s="35"/>
      <c r="AA51" s="35"/>
      <c r="AB51" s="35"/>
      <c r="AC51" s="35"/>
      <c r="AD51" s="35"/>
      <c r="AE51" s="35"/>
    </row>
    <row r="52" spans="1:47" s="2" customFormat="1" ht="12" customHeight="1">
      <c r="A52" s="35"/>
      <c r="B52" s="36"/>
      <c r="C52" s="30" t="s">
        <v>21</v>
      </c>
      <c r="D52" s="37"/>
      <c r="E52" s="37"/>
      <c r="F52" s="28" t="str">
        <f>F12</f>
        <v>Psáry</v>
      </c>
      <c r="G52" s="37"/>
      <c r="H52" s="37"/>
      <c r="I52" s="30" t="s">
        <v>23</v>
      </c>
      <c r="J52" s="60" t="str">
        <f>IF(J12="","",J12)</f>
        <v>7. 3. 2024</v>
      </c>
      <c r="K52" s="37"/>
      <c r="L52" s="107"/>
      <c r="S52" s="35"/>
      <c r="T52" s="35"/>
      <c r="U52" s="35"/>
      <c r="V52" s="35"/>
      <c r="W52" s="35"/>
      <c r="X52" s="35"/>
      <c r="Y52" s="35"/>
      <c r="Z52" s="35"/>
      <c r="AA52" s="35"/>
      <c r="AB52" s="35"/>
      <c r="AC52" s="35"/>
      <c r="AD52" s="35"/>
      <c r="AE52" s="35"/>
    </row>
    <row r="53" spans="1:47" s="2" customFormat="1" ht="6.9" customHeight="1">
      <c r="A53" s="35"/>
      <c r="B53" s="36"/>
      <c r="C53" s="37"/>
      <c r="D53" s="37"/>
      <c r="E53" s="37"/>
      <c r="F53" s="37"/>
      <c r="G53" s="37"/>
      <c r="H53" s="37"/>
      <c r="I53" s="37"/>
      <c r="J53" s="37"/>
      <c r="K53" s="37"/>
      <c r="L53" s="107"/>
      <c r="S53" s="35"/>
      <c r="T53" s="35"/>
      <c r="U53" s="35"/>
      <c r="V53" s="35"/>
      <c r="W53" s="35"/>
      <c r="X53" s="35"/>
      <c r="Y53" s="35"/>
      <c r="Z53" s="35"/>
      <c r="AA53" s="35"/>
      <c r="AB53" s="35"/>
      <c r="AC53" s="35"/>
      <c r="AD53" s="35"/>
      <c r="AE53" s="35"/>
    </row>
    <row r="54" spans="1:47" s="2" customFormat="1" ht="15.15" customHeight="1">
      <c r="A54" s="35"/>
      <c r="B54" s="36"/>
      <c r="C54" s="30" t="s">
        <v>25</v>
      </c>
      <c r="D54" s="37"/>
      <c r="E54" s="37"/>
      <c r="F54" s="28" t="str">
        <f>E15</f>
        <v>Obec Psáry</v>
      </c>
      <c r="G54" s="37"/>
      <c r="H54" s="37"/>
      <c r="I54" s="30" t="s">
        <v>33</v>
      </c>
      <c r="J54" s="33" t="str">
        <f>E21</f>
        <v>AllPlan Projekt s.r.o.</v>
      </c>
      <c r="K54" s="37"/>
      <c r="L54" s="107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5"/>
      <c r="AD54" s="35"/>
      <c r="AE54" s="35"/>
    </row>
    <row r="55" spans="1:47" s="2" customFormat="1" ht="15.15" customHeight="1">
      <c r="A55" s="35"/>
      <c r="B55" s="36"/>
      <c r="C55" s="30" t="s">
        <v>31</v>
      </c>
      <c r="D55" s="37"/>
      <c r="E55" s="37"/>
      <c r="F55" s="28" t="str">
        <f>IF(E18="","",E18)</f>
        <v>Vyplň údaj</v>
      </c>
      <c r="G55" s="37"/>
      <c r="H55" s="37"/>
      <c r="I55" s="30" t="s">
        <v>37</v>
      </c>
      <c r="J55" s="33" t="str">
        <f>E24</f>
        <v>Václav Křišťál</v>
      </c>
      <c r="K55" s="37"/>
      <c r="L55" s="107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</row>
    <row r="56" spans="1:47" s="2" customFormat="1" ht="10.35" customHeight="1">
      <c r="A56" s="35"/>
      <c r="B56" s="36"/>
      <c r="C56" s="37"/>
      <c r="D56" s="37"/>
      <c r="E56" s="37"/>
      <c r="F56" s="37"/>
      <c r="G56" s="37"/>
      <c r="H56" s="37"/>
      <c r="I56" s="37"/>
      <c r="J56" s="37"/>
      <c r="K56" s="37"/>
      <c r="L56" s="107"/>
      <c r="S56" s="35"/>
      <c r="T56" s="35"/>
      <c r="U56" s="35"/>
      <c r="V56" s="35"/>
      <c r="W56" s="35"/>
      <c r="X56" s="35"/>
      <c r="Y56" s="35"/>
      <c r="Z56" s="35"/>
      <c r="AA56" s="35"/>
      <c r="AB56" s="35"/>
      <c r="AC56" s="35"/>
      <c r="AD56" s="35"/>
      <c r="AE56" s="35"/>
    </row>
    <row r="57" spans="1:47" s="2" customFormat="1" ht="29.25" customHeight="1">
      <c r="A57" s="35"/>
      <c r="B57" s="36"/>
      <c r="C57" s="131" t="s">
        <v>97</v>
      </c>
      <c r="D57" s="132"/>
      <c r="E57" s="132"/>
      <c r="F57" s="132"/>
      <c r="G57" s="132"/>
      <c r="H57" s="132"/>
      <c r="I57" s="132"/>
      <c r="J57" s="133" t="s">
        <v>98</v>
      </c>
      <c r="K57" s="132"/>
      <c r="L57" s="107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</row>
    <row r="58" spans="1:47" s="2" customFormat="1" ht="10.35" customHeight="1">
      <c r="A58" s="35"/>
      <c r="B58" s="36"/>
      <c r="C58" s="37"/>
      <c r="D58" s="37"/>
      <c r="E58" s="37"/>
      <c r="F58" s="37"/>
      <c r="G58" s="37"/>
      <c r="H58" s="37"/>
      <c r="I58" s="37"/>
      <c r="J58" s="37"/>
      <c r="K58" s="37"/>
      <c r="L58" s="107"/>
      <c r="S58" s="35"/>
      <c r="T58" s="35"/>
      <c r="U58" s="35"/>
      <c r="V58" s="35"/>
      <c r="W58" s="35"/>
      <c r="X58" s="35"/>
      <c r="Y58" s="35"/>
      <c r="Z58" s="35"/>
      <c r="AA58" s="35"/>
      <c r="AB58" s="35"/>
      <c r="AC58" s="35"/>
      <c r="AD58" s="35"/>
      <c r="AE58" s="35"/>
    </row>
    <row r="59" spans="1:47" s="2" customFormat="1" ht="22.8" customHeight="1">
      <c r="A59" s="35"/>
      <c r="B59" s="36"/>
      <c r="C59" s="134" t="s">
        <v>74</v>
      </c>
      <c r="D59" s="37"/>
      <c r="E59" s="37"/>
      <c r="F59" s="37"/>
      <c r="G59" s="37"/>
      <c r="H59" s="37"/>
      <c r="I59" s="37"/>
      <c r="J59" s="78">
        <f>J84</f>
        <v>0</v>
      </c>
      <c r="K59" s="37"/>
      <c r="L59" s="107"/>
      <c r="S59" s="35"/>
      <c r="T59" s="35"/>
      <c r="U59" s="35"/>
      <c r="V59" s="35"/>
      <c r="W59" s="35"/>
      <c r="X59" s="35"/>
      <c r="Y59" s="35"/>
      <c r="Z59" s="35"/>
      <c r="AA59" s="35"/>
      <c r="AB59" s="35"/>
      <c r="AC59" s="35"/>
      <c r="AD59" s="35"/>
      <c r="AE59" s="35"/>
      <c r="AU59" s="18" t="s">
        <v>99</v>
      </c>
    </row>
    <row r="60" spans="1:47" s="9" customFormat="1" ht="24.9" customHeight="1">
      <c r="B60" s="135"/>
      <c r="C60" s="136"/>
      <c r="D60" s="137" t="s">
        <v>100</v>
      </c>
      <c r="E60" s="138"/>
      <c r="F60" s="138"/>
      <c r="G60" s="138"/>
      <c r="H60" s="138"/>
      <c r="I60" s="138"/>
      <c r="J60" s="139">
        <f>J85</f>
        <v>0</v>
      </c>
      <c r="K60" s="136"/>
      <c r="L60" s="140"/>
    </row>
    <row r="61" spans="1:47" s="10" customFormat="1" ht="19.95" customHeight="1">
      <c r="B61" s="141"/>
      <c r="C61" s="142"/>
      <c r="D61" s="143" t="s">
        <v>101</v>
      </c>
      <c r="E61" s="144"/>
      <c r="F61" s="144"/>
      <c r="G61" s="144"/>
      <c r="H61" s="144"/>
      <c r="I61" s="144"/>
      <c r="J61" s="145">
        <f>J86</f>
        <v>0</v>
      </c>
      <c r="K61" s="142"/>
      <c r="L61" s="146"/>
    </row>
    <row r="62" spans="1:47" s="10" customFormat="1" ht="19.95" customHeight="1">
      <c r="B62" s="141"/>
      <c r="C62" s="142"/>
      <c r="D62" s="143" t="s">
        <v>102</v>
      </c>
      <c r="E62" s="144"/>
      <c r="F62" s="144"/>
      <c r="G62" s="144"/>
      <c r="H62" s="144"/>
      <c r="I62" s="144"/>
      <c r="J62" s="145">
        <f>J149</f>
        <v>0</v>
      </c>
      <c r="K62" s="142"/>
      <c r="L62" s="146"/>
    </row>
    <row r="63" spans="1:47" s="10" customFormat="1" ht="19.95" customHeight="1">
      <c r="B63" s="141"/>
      <c r="C63" s="142"/>
      <c r="D63" s="143" t="s">
        <v>103</v>
      </c>
      <c r="E63" s="144"/>
      <c r="F63" s="144"/>
      <c r="G63" s="144"/>
      <c r="H63" s="144"/>
      <c r="I63" s="144"/>
      <c r="J63" s="145">
        <f>J168</f>
        <v>0</v>
      </c>
      <c r="K63" s="142"/>
      <c r="L63" s="146"/>
    </row>
    <row r="64" spans="1:47" s="10" customFormat="1" ht="19.95" customHeight="1">
      <c r="B64" s="141"/>
      <c r="C64" s="142"/>
      <c r="D64" s="143" t="s">
        <v>104</v>
      </c>
      <c r="E64" s="144"/>
      <c r="F64" s="144"/>
      <c r="G64" s="144"/>
      <c r="H64" s="144"/>
      <c r="I64" s="144"/>
      <c r="J64" s="145">
        <f>J177</f>
        <v>0</v>
      </c>
      <c r="K64" s="142"/>
      <c r="L64" s="146"/>
    </row>
    <row r="65" spans="1:31" s="2" customFormat="1" ht="21.75" customHeight="1">
      <c r="A65" s="35"/>
      <c r="B65" s="36"/>
      <c r="C65" s="37"/>
      <c r="D65" s="37"/>
      <c r="E65" s="37"/>
      <c r="F65" s="37"/>
      <c r="G65" s="37"/>
      <c r="H65" s="37"/>
      <c r="I65" s="37"/>
      <c r="J65" s="37"/>
      <c r="K65" s="37"/>
      <c r="L65" s="107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</row>
    <row r="66" spans="1:31" s="2" customFormat="1" ht="6.9" customHeight="1">
      <c r="A66" s="35"/>
      <c r="B66" s="48"/>
      <c r="C66" s="49"/>
      <c r="D66" s="49"/>
      <c r="E66" s="49"/>
      <c r="F66" s="49"/>
      <c r="G66" s="49"/>
      <c r="H66" s="49"/>
      <c r="I66" s="49"/>
      <c r="J66" s="49"/>
      <c r="K66" s="49"/>
      <c r="L66" s="107"/>
      <c r="S66" s="35"/>
      <c r="T66" s="35"/>
      <c r="U66" s="35"/>
      <c r="V66" s="35"/>
      <c r="W66" s="35"/>
      <c r="X66" s="35"/>
      <c r="Y66" s="35"/>
      <c r="Z66" s="35"/>
      <c r="AA66" s="35"/>
      <c r="AB66" s="35"/>
      <c r="AC66" s="35"/>
      <c r="AD66" s="35"/>
      <c r="AE66" s="35"/>
    </row>
    <row r="70" spans="1:31" s="2" customFormat="1" ht="6.9" customHeight="1">
      <c r="A70" s="35"/>
      <c r="B70" s="50"/>
      <c r="C70" s="51"/>
      <c r="D70" s="51"/>
      <c r="E70" s="51"/>
      <c r="F70" s="51"/>
      <c r="G70" s="51"/>
      <c r="H70" s="51"/>
      <c r="I70" s="51"/>
      <c r="J70" s="51"/>
      <c r="K70" s="51"/>
      <c r="L70" s="107"/>
      <c r="S70" s="35"/>
      <c r="T70" s="35"/>
      <c r="U70" s="35"/>
      <c r="V70" s="35"/>
      <c r="W70" s="35"/>
      <c r="X70" s="35"/>
      <c r="Y70" s="35"/>
      <c r="Z70" s="35"/>
      <c r="AA70" s="35"/>
      <c r="AB70" s="35"/>
      <c r="AC70" s="35"/>
      <c r="AD70" s="35"/>
      <c r="AE70" s="35"/>
    </row>
    <row r="71" spans="1:31" s="2" customFormat="1" ht="24.9" customHeight="1">
      <c r="A71" s="35"/>
      <c r="B71" s="36"/>
      <c r="C71" s="24" t="s">
        <v>105</v>
      </c>
      <c r="D71" s="37"/>
      <c r="E71" s="37"/>
      <c r="F71" s="37"/>
      <c r="G71" s="37"/>
      <c r="H71" s="37"/>
      <c r="I71" s="37"/>
      <c r="J71" s="37"/>
      <c r="K71" s="37"/>
      <c r="L71" s="107"/>
      <c r="S71" s="35"/>
      <c r="T71" s="35"/>
      <c r="U71" s="35"/>
      <c r="V71" s="35"/>
      <c r="W71" s="35"/>
      <c r="X71" s="35"/>
      <c r="Y71" s="35"/>
      <c r="Z71" s="35"/>
      <c r="AA71" s="35"/>
      <c r="AB71" s="35"/>
      <c r="AC71" s="35"/>
      <c r="AD71" s="35"/>
      <c r="AE71" s="35"/>
    </row>
    <row r="72" spans="1:31" s="2" customFormat="1" ht="6.9" customHeight="1">
      <c r="A72" s="35"/>
      <c r="B72" s="36"/>
      <c r="C72" s="37"/>
      <c r="D72" s="37"/>
      <c r="E72" s="37"/>
      <c r="F72" s="37"/>
      <c r="G72" s="37"/>
      <c r="H72" s="37"/>
      <c r="I72" s="37"/>
      <c r="J72" s="37"/>
      <c r="K72" s="37"/>
      <c r="L72" s="107"/>
      <c r="S72" s="35"/>
      <c r="T72" s="35"/>
      <c r="U72" s="35"/>
      <c r="V72" s="35"/>
      <c r="W72" s="35"/>
      <c r="X72" s="35"/>
      <c r="Y72" s="35"/>
      <c r="Z72" s="35"/>
      <c r="AA72" s="35"/>
      <c r="AB72" s="35"/>
      <c r="AC72" s="35"/>
      <c r="AD72" s="35"/>
      <c r="AE72" s="35"/>
    </row>
    <row r="73" spans="1:31" s="2" customFormat="1" ht="12" customHeight="1">
      <c r="A73" s="35"/>
      <c r="B73" s="36"/>
      <c r="C73" s="30" t="s">
        <v>16</v>
      </c>
      <c r="D73" s="37"/>
      <c r="E73" s="37"/>
      <c r="F73" s="37"/>
      <c r="G73" s="37"/>
      <c r="H73" s="37"/>
      <c r="I73" s="37"/>
      <c r="J73" s="37"/>
      <c r="K73" s="37"/>
      <c r="L73" s="107"/>
      <c r="S73" s="35"/>
      <c r="T73" s="35"/>
      <c r="U73" s="35"/>
      <c r="V73" s="35"/>
      <c r="W73" s="35"/>
      <c r="X73" s="35"/>
      <c r="Y73" s="35"/>
      <c r="Z73" s="35"/>
      <c r="AA73" s="35"/>
      <c r="AB73" s="35"/>
      <c r="AC73" s="35"/>
      <c r="AD73" s="35"/>
      <c r="AE73" s="35"/>
    </row>
    <row r="74" spans="1:31" s="2" customFormat="1" ht="16.5" customHeight="1">
      <c r="A74" s="35"/>
      <c r="B74" s="36"/>
      <c r="C74" s="37"/>
      <c r="D74" s="37"/>
      <c r="E74" s="363" t="str">
        <f>E7</f>
        <v>Psáry - K Junčáku</v>
      </c>
      <c r="F74" s="364"/>
      <c r="G74" s="364"/>
      <c r="H74" s="364"/>
      <c r="I74" s="37"/>
      <c r="J74" s="37"/>
      <c r="K74" s="37"/>
      <c r="L74" s="107"/>
      <c r="S74" s="35"/>
      <c r="T74" s="35"/>
      <c r="U74" s="35"/>
      <c r="V74" s="35"/>
      <c r="W74" s="35"/>
      <c r="X74" s="35"/>
      <c r="Y74" s="35"/>
      <c r="Z74" s="35"/>
      <c r="AA74" s="35"/>
      <c r="AB74" s="35"/>
      <c r="AC74" s="35"/>
      <c r="AD74" s="35"/>
      <c r="AE74" s="35"/>
    </row>
    <row r="75" spans="1:31" s="2" customFormat="1" ht="12" customHeight="1">
      <c r="A75" s="35"/>
      <c r="B75" s="36"/>
      <c r="C75" s="30" t="s">
        <v>94</v>
      </c>
      <c r="D75" s="37"/>
      <c r="E75" s="37"/>
      <c r="F75" s="37"/>
      <c r="G75" s="37"/>
      <c r="H75" s="37"/>
      <c r="I75" s="37"/>
      <c r="J75" s="37"/>
      <c r="K75" s="37"/>
      <c r="L75" s="107"/>
      <c r="S75" s="35"/>
      <c r="T75" s="35"/>
      <c r="U75" s="35"/>
      <c r="V75" s="35"/>
      <c r="W75" s="35"/>
      <c r="X75" s="35"/>
      <c r="Y75" s="35"/>
      <c r="Z75" s="35"/>
      <c r="AA75" s="35"/>
      <c r="AB75" s="35"/>
      <c r="AC75" s="35"/>
      <c r="AD75" s="35"/>
      <c r="AE75" s="35"/>
    </row>
    <row r="76" spans="1:31" s="2" customFormat="1" ht="16.5" customHeight="1">
      <c r="A76" s="35"/>
      <c r="B76" s="36"/>
      <c r="C76" s="37"/>
      <c r="D76" s="37"/>
      <c r="E76" s="335" t="str">
        <f>E9</f>
        <v>SO100-b - Parkoviště B</v>
      </c>
      <c r="F76" s="365"/>
      <c r="G76" s="365"/>
      <c r="H76" s="365"/>
      <c r="I76" s="37"/>
      <c r="J76" s="37"/>
      <c r="K76" s="37"/>
      <c r="L76" s="107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spans="1:31" s="2" customFormat="1" ht="6.9" customHeight="1">
      <c r="A77" s="35"/>
      <c r="B77" s="36"/>
      <c r="C77" s="37"/>
      <c r="D77" s="37"/>
      <c r="E77" s="37"/>
      <c r="F77" s="37"/>
      <c r="G77" s="37"/>
      <c r="H77" s="37"/>
      <c r="I77" s="37"/>
      <c r="J77" s="37"/>
      <c r="K77" s="37"/>
      <c r="L77" s="107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78" spans="1:31" s="2" customFormat="1" ht="12" customHeight="1">
      <c r="A78" s="35"/>
      <c r="B78" s="36"/>
      <c r="C78" s="30" t="s">
        <v>21</v>
      </c>
      <c r="D78" s="37"/>
      <c r="E78" s="37"/>
      <c r="F78" s="28" t="str">
        <f>F12</f>
        <v>Psáry</v>
      </c>
      <c r="G78" s="37"/>
      <c r="H78" s="37"/>
      <c r="I78" s="30" t="s">
        <v>23</v>
      </c>
      <c r="J78" s="60" t="str">
        <f>IF(J12="","",J12)</f>
        <v>7. 3. 2024</v>
      </c>
      <c r="K78" s="37"/>
      <c r="L78" s="107"/>
      <c r="S78" s="35"/>
      <c r="T78" s="35"/>
      <c r="U78" s="35"/>
      <c r="V78" s="35"/>
      <c r="W78" s="35"/>
      <c r="X78" s="35"/>
      <c r="Y78" s="35"/>
      <c r="Z78" s="35"/>
      <c r="AA78" s="35"/>
      <c r="AB78" s="35"/>
      <c r="AC78" s="35"/>
      <c r="AD78" s="35"/>
      <c r="AE78" s="35"/>
    </row>
    <row r="79" spans="1:31" s="2" customFormat="1" ht="6.9" customHeight="1">
      <c r="A79" s="35"/>
      <c r="B79" s="36"/>
      <c r="C79" s="37"/>
      <c r="D79" s="37"/>
      <c r="E79" s="37"/>
      <c r="F79" s="37"/>
      <c r="G79" s="37"/>
      <c r="H79" s="37"/>
      <c r="I79" s="37"/>
      <c r="J79" s="37"/>
      <c r="K79" s="37"/>
      <c r="L79" s="107"/>
      <c r="S79" s="35"/>
      <c r="T79" s="35"/>
      <c r="U79" s="35"/>
      <c r="V79" s="35"/>
      <c r="W79" s="35"/>
      <c r="X79" s="35"/>
      <c r="Y79" s="35"/>
      <c r="Z79" s="35"/>
      <c r="AA79" s="35"/>
      <c r="AB79" s="35"/>
      <c r="AC79" s="35"/>
      <c r="AD79" s="35"/>
      <c r="AE79" s="35"/>
    </row>
    <row r="80" spans="1:31" s="2" customFormat="1" ht="15.15" customHeight="1">
      <c r="A80" s="35"/>
      <c r="B80" s="36"/>
      <c r="C80" s="30" t="s">
        <v>25</v>
      </c>
      <c r="D80" s="37"/>
      <c r="E80" s="37"/>
      <c r="F80" s="28" t="str">
        <f>E15</f>
        <v>Obec Psáry</v>
      </c>
      <c r="G80" s="37"/>
      <c r="H80" s="37"/>
      <c r="I80" s="30" t="s">
        <v>33</v>
      </c>
      <c r="J80" s="33" t="str">
        <f>E21</f>
        <v>AllPlan Projekt s.r.o.</v>
      </c>
      <c r="K80" s="37"/>
      <c r="L80" s="107"/>
      <c r="S80" s="35"/>
      <c r="T80" s="35"/>
      <c r="U80" s="35"/>
      <c r="V80" s="35"/>
      <c r="W80" s="35"/>
      <c r="X80" s="35"/>
      <c r="Y80" s="35"/>
      <c r="Z80" s="35"/>
      <c r="AA80" s="35"/>
      <c r="AB80" s="35"/>
      <c r="AC80" s="35"/>
      <c r="AD80" s="35"/>
      <c r="AE80" s="35"/>
    </row>
    <row r="81" spans="1:65" s="2" customFormat="1" ht="15.15" customHeight="1">
      <c r="A81" s="35"/>
      <c r="B81" s="36"/>
      <c r="C81" s="30" t="s">
        <v>31</v>
      </c>
      <c r="D81" s="37"/>
      <c r="E81" s="37"/>
      <c r="F81" s="28" t="str">
        <f>IF(E18="","",E18)</f>
        <v>Vyplň údaj</v>
      </c>
      <c r="G81" s="37"/>
      <c r="H81" s="37"/>
      <c r="I81" s="30" t="s">
        <v>37</v>
      </c>
      <c r="J81" s="33" t="str">
        <f>E24</f>
        <v>Václav Křišťál</v>
      </c>
      <c r="K81" s="37"/>
      <c r="L81" s="107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</row>
    <row r="82" spans="1:65" s="2" customFormat="1" ht="10.35" customHeight="1">
      <c r="A82" s="35"/>
      <c r="B82" s="36"/>
      <c r="C82" s="37"/>
      <c r="D82" s="37"/>
      <c r="E82" s="37"/>
      <c r="F82" s="37"/>
      <c r="G82" s="37"/>
      <c r="H82" s="37"/>
      <c r="I82" s="37"/>
      <c r="J82" s="37"/>
      <c r="K82" s="37"/>
      <c r="L82" s="107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</row>
    <row r="83" spans="1:65" s="11" customFormat="1" ht="29.25" customHeight="1">
      <c r="A83" s="147"/>
      <c r="B83" s="148"/>
      <c r="C83" s="149" t="s">
        <v>106</v>
      </c>
      <c r="D83" s="150" t="s">
        <v>61</v>
      </c>
      <c r="E83" s="150" t="s">
        <v>57</v>
      </c>
      <c r="F83" s="150" t="s">
        <v>58</v>
      </c>
      <c r="G83" s="150" t="s">
        <v>107</v>
      </c>
      <c r="H83" s="150" t="s">
        <v>108</v>
      </c>
      <c r="I83" s="150" t="s">
        <v>109</v>
      </c>
      <c r="J83" s="150" t="s">
        <v>98</v>
      </c>
      <c r="K83" s="151" t="s">
        <v>110</v>
      </c>
      <c r="L83" s="152"/>
      <c r="M83" s="69" t="s">
        <v>19</v>
      </c>
      <c r="N83" s="70" t="s">
        <v>46</v>
      </c>
      <c r="O83" s="70" t="s">
        <v>111</v>
      </c>
      <c r="P83" s="70" t="s">
        <v>112</v>
      </c>
      <c r="Q83" s="70" t="s">
        <v>113</v>
      </c>
      <c r="R83" s="70" t="s">
        <v>114</v>
      </c>
      <c r="S83" s="70" t="s">
        <v>115</v>
      </c>
      <c r="T83" s="71" t="s">
        <v>116</v>
      </c>
      <c r="U83" s="147"/>
      <c r="V83" s="147"/>
      <c r="W83" s="147"/>
      <c r="X83" s="147"/>
      <c r="Y83" s="147"/>
      <c r="Z83" s="147"/>
      <c r="AA83" s="147"/>
      <c r="AB83" s="147"/>
      <c r="AC83" s="147"/>
      <c r="AD83" s="147"/>
      <c r="AE83" s="147"/>
    </row>
    <row r="84" spans="1:65" s="2" customFormat="1" ht="22.8" customHeight="1">
      <c r="A84" s="35"/>
      <c r="B84" s="36"/>
      <c r="C84" s="76" t="s">
        <v>117</v>
      </c>
      <c r="D84" s="37"/>
      <c r="E84" s="37"/>
      <c r="F84" s="37"/>
      <c r="G84" s="37"/>
      <c r="H84" s="37"/>
      <c r="I84" s="37"/>
      <c r="J84" s="153">
        <f>BK84</f>
        <v>0</v>
      </c>
      <c r="K84" s="37"/>
      <c r="L84" s="40"/>
      <c r="M84" s="72"/>
      <c r="N84" s="154"/>
      <c r="O84" s="73"/>
      <c r="P84" s="155">
        <f>P85</f>
        <v>0</v>
      </c>
      <c r="Q84" s="73"/>
      <c r="R84" s="155">
        <f>R85</f>
        <v>58.331342750000005</v>
      </c>
      <c r="S84" s="73"/>
      <c r="T84" s="156">
        <f>T85</f>
        <v>0</v>
      </c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  <c r="AT84" s="18" t="s">
        <v>75</v>
      </c>
      <c r="AU84" s="18" t="s">
        <v>99</v>
      </c>
      <c r="BK84" s="157">
        <f>BK85</f>
        <v>0</v>
      </c>
    </row>
    <row r="85" spans="1:65" s="12" customFormat="1" ht="25.95" customHeight="1">
      <c r="B85" s="158"/>
      <c r="C85" s="159"/>
      <c r="D85" s="160" t="s">
        <v>75</v>
      </c>
      <c r="E85" s="161" t="s">
        <v>118</v>
      </c>
      <c r="F85" s="161" t="s">
        <v>119</v>
      </c>
      <c r="G85" s="159"/>
      <c r="H85" s="159"/>
      <c r="I85" s="162"/>
      <c r="J85" s="163">
        <f>BK85</f>
        <v>0</v>
      </c>
      <c r="K85" s="159"/>
      <c r="L85" s="164"/>
      <c r="M85" s="165"/>
      <c r="N85" s="166"/>
      <c r="O85" s="166"/>
      <c r="P85" s="167">
        <f>P86+P149+P168+P177</f>
        <v>0</v>
      </c>
      <c r="Q85" s="166"/>
      <c r="R85" s="167">
        <f>R86+R149+R168+R177</f>
        <v>58.331342750000005</v>
      </c>
      <c r="S85" s="166"/>
      <c r="T85" s="168">
        <f>T86+T149+T168+T177</f>
        <v>0</v>
      </c>
      <c r="AR85" s="169" t="s">
        <v>84</v>
      </c>
      <c r="AT85" s="170" t="s">
        <v>75</v>
      </c>
      <c r="AU85" s="170" t="s">
        <v>76</v>
      </c>
      <c r="AY85" s="169" t="s">
        <v>120</v>
      </c>
      <c r="BK85" s="171">
        <f>BK86+BK149+BK168+BK177</f>
        <v>0</v>
      </c>
    </row>
    <row r="86" spans="1:65" s="12" customFormat="1" ht="22.8" customHeight="1">
      <c r="B86" s="158"/>
      <c r="C86" s="159"/>
      <c r="D86" s="160" t="s">
        <v>75</v>
      </c>
      <c r="E86" s="172" t="s">
        <v>84</v>
      </c>
      <c r="F86" s="172" t="s">
        <v>121</v>
      </c>
      <c r="G86" s="159"/>
      <c r="H86" s="159"/>
      <c r="I86" s="162"/>
      <c r="J86" s="173">
        <f>BK86</f>
        <v>0</v>
      </c>
      <c r="K86" s="159"/>
      <c r="L86" s="164"/>
      <c r="M86" s="165"/>
      <c r="N86" s="166"/>
      <c r="O86" s="166"/>
      <c r="P86" s="167">
        <f>SUM(P87:P148)</f>
        <v>0</v>
      </c>
      <c r="Q86" s="166"/>
      <c r="R86" s="167">
        <f>SUM(R87:R148)</f>
        <v>3.1800000000000003E-4</v>
      </c>
      <c r="S86" s="166"/>
      <c r="T86" s="168">
        <f>SUM(T87:T148)</f>
        <v>0</v>
      </c>
      <c r="AR86" s="169" t="s">
        <v>84</v>
      </c>
      <c r="AT86" s="170" t="s">
        <v>75</v>
      </c>
      <c r="AU86" s="170" t="s">
        <v>84</v>
      </c>
      <c r="AY86" s="169" t="s">
        <v>120</v>
      </c>
      <c r="BK86" s="171">
        <f>SUM(BK87:BK148)</f>
        <v>0</v>
      </c>
    </row>
    <row r="87" spans="1:65" s="2" customFormat="1" ht="16.5" customHeight="1">
      <c r="A87" s="35"/>
      <c r="B87" s="36"/>
      <c r="C87" s="174" t="s">
        <v>84</v>
      </c>
      <c r="D87" s="174" t="s">
        <v>122</v>
      </c>
      <c r="E87" s="175" t="s">
        <v>123</v>
      </c>
      <c r="F87" s="176" t="s">
        <v>124</v>
      </c>
      <c r="G87" s="177" t="s">
        <v>125</v>
      </c>
      <c r="H87" s="178">
        <v>125.58</v>
      </c>
      <c r="I87" s="179"/>
      <c r="J87" s="180">
        <f>ROUND(I87*H87,2)</f>
        <v>0</v>
      </c>
      <c r="K87" s="176" t="s">
        <v>126</v>
      </c>
      <c r="L87" s="40"/>
      <c r="M87" s="181" t="s">
        <v>19</v>
      </c>
      <c r="N87" s="182" t="s">
        <v>47</v>
      </c>
      <c r="O87" s="65"/>
      <c r="P87" s="183">
        <f>O87*H87</f>
        <v>0</v>
      </c>
      <c r="Q87" s="183">
        <v>0</v>
      </c>
      <c r="R87" s="183">
        <f>Q87*H87</f>
        <v>0</v>
      </c>
      <c r="S87" s="183">
        <v>0</v>
      </c>
      <c r="T87" s="184">
        <f>S87*H87</f>
        <v>0</v>
      </c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  <c r="AR87" s="185" t="s">
        <v>127</v>
      </c>
      <c r="AT87" s="185" t="s">
        <v>122</v>
      </c>
      <c r="AU87" s="185" t="s">
        <v>86</v>
      </c>
      <c r="AY87" s="18" t="s">
        <v>120</v>
      </c>
      <c r="BE87" s="186">
        <f>IF(N87="základní",J87,0)</f>
        <v>0</v>
      </c>
      <c r="BF87" s="186">
        <f>IF(N87="snížená",J87,0)</f>
        <v>0</v>
      </c>
      <c r="BG87" s="186">
        <f>IF(N87="zákl. přenesená",J87,0)</f>
        <v>0</v>
      </c>
      <c r="BH87" s="186">
        <f>IF(N87="sníž. přenesená",J87,0)</f>
        <v>0</v>
      </c>
      <c r="BI87" s="186">
        <f>IF(N87="nulová",J87,0)</f>
        <v>0</v>
      </c>
      <c r="BJ87" s="18" t="s">
        <v>84</v>
      </c>
      <c r="BK87" s="186">
        <f>ROUND(I87*H87,2)</f>
        <v>0</v>
      </c>
      <c r="BL87" s="18" t="s">
        <v>127</v>
      </c>
      <c r="BM87" s="185" t="s">
        <v>311</v>
      </c>
    </row>
    <row r="88" spans="1:65" s="2" customFormat="1" ht="10.199999999999999">
      <c r="A88" s="35"/>
      <c r="B88" s="36"/>
      <c r="C88" s="37"/>
      <c r="D88" s="187" t="s">
        <v>129</v>
      </c>
      <c r="E88" s="37"/>
      <c r="F88" s="188" t="s">
        <v>130</v>
      </c>
      <c r="G88" s="37"/>
      <c r="H88" s="37"/>
      <c r="I88" s="189"/>
      <c r="J88" s="37"/>
      <c r="K88" s="37"/>
      <c r="L88" s="40"/>
      <c r="M88" s="190"/>
      <c r="N88" s="191"/>
      <c r="O88" s="65"/>
      <c r="P88" s="65"/>
      <c r="Q88" s="65"/>
      <c r="R88" s="65"/>
      <c r="S88" s="65"/>
      <c r="T88" s="66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  <c r="AT88" s="18" t="s">
        <v>129</v>
      </c>
      <c r="AU88" s="18" t="s">
        <v>86</v>
      </c>
    </row>
    <row r="89" spans="1:65" s="13" customFormat="1" ht="10.199999999999999">
      <c r="B89" s="192"/>
      <c r="C89" s="193"/>
      <c r="D89" s="194" t="s">
        <v>131</v>
      </c>
      <c r="E89" s="195" t="s">
        <v>19</v>
      </c>
      <c r="F89" s="196" t="s">
        <v>132</v>
      </c>
      <c r="G89" s="193"/>
      <c r="H89" s="195" t="s">
        <v>19</v>
      </c>
      <c r="I89" s="197"/>
      <c r="J89" s="193"/>
      <c r="K89" s="193"/>
      <c r="L89" s="198"/>
      <c r="M89" s="199"/>
      <c r="N89" s="200"/>
      <c r="O89" s="200"/>
      <c r="P89" s="200"/>
      <c r="Q89" s="200"/>
      <c r="R89" s="200"/>
      <c r="S89" s="200"/>
      <c r="T89" s="201"/>
      <c r="AT89" s="202" t="s">
        <v>131</v>
      </c>
      <c r="AU89" s="202" t="s">
        <v>86</v>
      </c>
      <c r="AV89" s="13" t="s">
        <v>84</v>
      </c>
      <c r="AW89" s="13" t="s">
        <v>36</v>
      </c>
      <c r="AX89" s="13" t="s">
        <v>76</v>
      </c>
      <c r="AY89" s="202" t="s">
        <v>120</v>
      </c>
    </row>
    <row r="90" spans="1:65" s="14" customFormat="1" ht="10.199999999999999">
      <c r="B90" s="203"/>
      <c r="C90" s="204"/>
      <c r="D90" s="194" t="s">
        <v>131</v>
      </c>
      <c r="E90" s="205" t="s">
        <v>19</v>
      </c>
      <c r="F90" s="206" t="s">
        <v>312</v>
      </c>
      <c r="G90" s="204"/>
      <c r="H90" s="207">
        <v>125.58</v>
      </c>
      <c r="I90" s="208"/>
      <c r="J90" s="204"/>
      <c r="K90" s="204"/>
      <c r="L90" s="209"/>
      <c r="M90" s="210"/>
      <c r="N90" s="211"/>
      <c r="O90" s="211"/>
      <c r="P90" s="211"/>
      <c r="Q90" s="211"/>
      <c r="R90" s="211"/>
      <c r="S90" s="211"/>
      <c r="T90" s="212"/>
      <c r="AT90" s="213" t="s">
        <v>131</v>
      </c>
      <c r="AU90" s="213" t="s">
        <v>86</v>
      </c>
      <c r="AV90" s="14" t="s">
        <v>86</v>
      </c>
      <c r="AW90" s="14" t="s">
        <v>36</v>
      </c>
      <c r="AX90" s="14" t="s">
        <v>76</v>
      </c>
      <c r="AY90" s="213" t="s">
        <v>120</v>
      </c>
    </row>
    <row r="91" spans="1:65" s="2" customFormat="1" ht="16.5" customHeight="1">
      <c r="A91" s="35"/>
      <c r="B91" s="36"/>
      <c r="C91" s="174" t="s">
        <v>86</v>
      </c>
      <c r="D91" s="174" t="s">
        <v>122</v>
      </c>
      <c r="E91" s="175" t="s">
        <v>313</v>
      </c>
      <c r="F91" s="176" t="s">
        <v>314</v>
      </c>
      <c r="G91" s="177" t="s">
        <v>136</v>
      </c>
      <c r="H91" s="178">
        <v>80.415999999999997</v>
      </c>
      <c r="I91" s="179"/>
      <c r="J91" s="180">
        <f>ROUND(I91*H91,2)</f>
        <v>0</v>
      </c>
      <c r="K91" s="176" t="s">
        <v>126</v>
      </c>
      <c r="L91" s="40"/>
      <c r="M91" s="181" t="s">
        <v>19</v>
      </c>
      <c r="N91" s="182" t="s">
        <v>47</v>
      </c>
      <c r="O91" s="65"/>
      <c r="P91" s="183">
        <f>O91*H91</f>
        <v>0</v>
      </c>
      <c r="Q91" s="183">
        <v>0</v>
      </c>
      <c r="R91" s="183">
        <f>Q91*H91</f>
        <v>0</v>
      </c>
      <c r="S91" s="183">
        <v>0</v>
      </c>
      <c r="T91" s="184">
        <f>S91*H91</f>
        <v>0</v>
      </c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  <c r="AR91" s="185" t="s">
        <v>127</v>
      </c>
      <c r="AT91" s="185" t="s">
        <v>122</v>
      </c>
      <c r="AU91" s="185" t="s">
        <v>86</v>
      </c>
      <c r="AY91" s="18" t="s">
        <v>120</v>
      </c>
      <c r="BE91" s="186">
        <f>IF(N91="základní",J91,0)</f>
        <v>0</v>
      </c>
      <c r="BF91" s="186">
        <f>IF(N91="snížená",J91,0)</f>
        <v>0</v>
      </c>
      <c r="BG91" s="186">
        <f>IF(N91="zákl. přenesená",J91,0)</f>
        <v>0</v>
      </c>
      <c r="BH91" s="186">
        <f>IF(N91="sníž. přenesená",J91,0)</f>
        <v>0</v>
      </c>
      <c r="BI91" s="186">
        <f>IF(N91="nulová",J91,0)</f>
        <v>0</v>
      </c>
      <c r="BJ91" s="18" t="s">
        <v>84</v>
      </c>
      <c r="BK91" s="186">
        <f>ROUND(I91*H91,2)</f>
        <v>0</v>
      </c>
      <c r="BL91" s="18" t="s">
        <v>127</v>
      </c>
      <c r="BM91" s="185" t="s">
        <v>315</v>
      </c>
    </row>
    <row r="92" spans="1:65" s="2" customFormat="1" ht="10.199999999999999">
      <c r="A92" s="35"/>
      <c r="B92" s="36"/>
      <c r="C92" s="37"/>
      <c r="D92" s="187" t="s">
        <v>129</v>
      </c>
      <c r="E92" s="37"/>
      <c r="F92" s="188" t="s">
        <v>316</v>
      </c>
      <c r="G92" s="37"/>
      <c r="H92" s="37"/>
      <c r="I92" s="189"/>
      <c r="J92" s="37"/>
      <c r="K92" s="37"/>
      <c r="L92" s="40"/>
      <c r="M92" s="190"/>
      <c r="N92" s="191"/>
      <c r="O92" s="65"/>
      <c r="P92" s="65"/>
      <c r="Q92" s="65"/>
      <c r="R92" s="65"/>
      <c r="S92" s="65"/>
      <c r="T92" s="66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  <c r="AT92" s="18" t="s">
        <v>129</v>
      </c>
      <c r="AU92" s="18" t="s">
        <v>86</v>
      </c>
    </row>
    <row r="93" spans="1:65" s="14" customFormat="1" ht="10.199999999999999">
      <c r="B93" s="203"/>
      <c r="C93" s="204"/>
      <c r="D93" s="194" t="s">
        <v>131</v>
      </c>
      <c r="E93" s="205" t="s">
        <v>19</v>
      </c>
      <c r="F93" s="206" t="s">
        <v>317</v>
      </c>
      <c r="G93" s="204"/>
      <c r="H93" s="207">
        <v>56.511000000000003</v>
      </c>
      <c r="I93" s="208"/>
      <c r="J93" s="204"/>
      <c r="K93" s="204"/>
      <c r="L93" s="209"/>
      <c r="M93" s="210"/>
      <c r="N93" s="211"/>
      <c r="O93" s="211"/>
      <c r="P93" s="211"/>
      <c r="Q93" s="211"/>
      <c r="R93" s="211"/>
      <c r="S93" s="211"/>
      <c r="T93" s="212"/>
      <c r="AT93" s="213" t="s">
        <v>131</v>
      </c>
      <c r="AU93" s="213" t="s">
        <v>86</v>
      </c>
      <c r="AV93" s="14" t="s">
        <v>86</v>
      </c>
      <c r="AW93" s="14" t="s">
        <v>36</v>
      </c>
      <c r="AX93" s="14" t="s">
        <v>76</v>
      </c>
      <c r="AY93" s="213" t="s">
        <v>120</v>
      </c>
    </row>
    <row r="94" spans="1:65" s="13" customFormat="1" ht="10.199999999999999">
      <c r="B94" s="192"/>
      <c r="C94" s="193"/>
      <c r="D94" s="194" t="s">
        <v>131</v>
      </c>
      <c r="E94" s="195" t="s">
        <v>19</v>
      </c>
      <c r="F94" s="196" t="s">
        <v>141</v>
      </c>
      <c r="G94" s="193"/>
      <c r="H94" s="195" t="s">
        <v>19</v>
      </c>
      <c r="I94" s="197"/>
      <c r="J94" s="193"/>
      <c r="K94" s="193"/>
      <c r="L94" s="198"/>
      <c r="M94" s="199"/>
      <c r="N94" s="200"/>
      <c r="O94" s="200"/>
      <c r="P94" s="200"/>
      <c r="Q94" s="200"/>
      <c r="R94" s="200"/>
      <c r="S94" s="200"/>
      <c r="T94" s="201"/>
      <c r="AT94" s="202" t="s">
        <v>131</v>
      </c>
      <c r="AU94" s="202" t="s">
        <v>86</v>
      </c>
      <c r="AV94" s="13" t="s">
        <v>84</v>
      </c>
      <c r="AW94" s="13" t="s">
        <v>36</v>
      </c>
      <c r="AX94" s="13" t="s">
        <v>76</v>
      </c>
      <c r="AY94" s="202" t="s">
        <v>120</v>
      </c>
    </row>
    <row r="95" spans="1:65" s="14" customFormat="1" ht="10.199999999999999">
      <c r="B95" s="203"/>
      <c r="C95" s="204"/>
      <c r="D95" s="194" t="s">
        <v>131</v>
      </c>
      <c r="E95" s="205" t="s">
        <v>19</v>
      </c>
      <c r="F95" s="206" t="s">
        <v>318</v>
      </c>
      <c r="G95" s="204"/>
      <c r="H95" s="207">
        <v>23.905000000000001</v>
      </c>
      <c r="I95" s="208"/>
      <c r="J95" s="204"/>
      <c r="K95" s="204"/>
      <c r="L95" s="209"/>
      <c r="M95" s="210"/>
      <c r="N95" s="211"/>
      <c r="O95" s="211"/>
      <c r="P95" s="211"/>
      <c r="Q95" s="211"/>
      <c r="R95" s="211"/>
      <c r="S95" s="211"/>
      <c r="T95" s="212"/>
      <c r="AT95" s="213" t="s">
        <v>131</v>
      </c>
      <c r="AU95" s="213" t="s">
        <v>86</v>
      </c>
      <c r="AV95" s="14" t="s">
        <v>86</v>
      </c>
      <c r="AW95" s="14" t="s">
        <v>36</v>
      </c>
      <c r="AX95" s="14" t="s">
        <v>76</v>
      </c>
      <c r="AY95" s="213" t="s">
        <v>120</v>
      </c>
    </row>
    <row r="96" spans="1:65" s="2" customFormat="1" ht="37.799999999999997" customHeight="1">
      <c r="A96" s="35"/>
      <c r="B96" s="36"/>
      <c r="C96" s="174" t="s">
        <v>143</v>
      </c>
      <c r="D96" s="174" t="s">
        <v>122</v>
      </c>
      <c r="E96" s="175" t="s">
        <v>144</v>
      </c>
      <c r="F96" s="176" t="s">
        <v>145</v>
      </c>
      <c r="G96" s="177" t="s">
        <v>136</v>
      </c>
      <c r="H96" s="178">
        <v>9.0909999999999993</v>
      </c>
      <c r="I96" s="179"/>
      <c r="J96" s="180">
        <f>ROUND(I96*H96,2)</f>
        <v>0</v>
      </c>
      <c r="K96" s="176" t="s">
        <v>126</v>
      </c>
      <c r="L96" s="40"/>
      <c r="M96" s="181" t="s">
        <v>19</v>
      </c>
      <c r="N96" s="182" t="s">
        <v>47</v>
      </c>
      <c r="O96" s="65"/>
      <c r="P96" s="183">
        <f>O96*H96</f>
        <v>0</v>
      </c>
      <c r="Q96" s="183">
        <v>0</v>
      </c>
      <c r="R96" s="183">
        <f>Q96*H96</f>
        <v>0</v>
      </c>
      <c r="S96" s="183">
        <v>0</v>
      </c>
      <c r="T96" s="184">
        <f>S96*H96</f>
        <v>0</v>
      </c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R96" s="185" t="s">
        <v>127</v>
      </c>
      <c r="AT96" s="185" t="s">
        <v>122</v>
      </c>
      <c r="AU96" s="185" t="s">
        <v>86</v>
      </c>
      <c r="AY96" s="18" t="s">
        <v>120</v>
      </c>
      <c r="BE96" s="186">
        <f>IF(N96="základní",J96,0)</f>
        <v>0</v>
      </c>
      <c r="BF96" s="186">
        <f>IF(N96="snížená",J96,0)</f>
        <v>0</v>
      </c>
      <c r="BG96" s="186">
        <f>IF(N96="zákl. přenesená",J96,0)</f>
        <v>0</v>
      </c>
      <c r="BH96" s="186">
        <f>IF(N96="sníž. přenesená",J96,0)</f>
        <v>0</v>
      </c>
      <c r="BI96" s="186">
        <f>IF(N96="nulová",J96,0)</f>
        <v>0</v>
      </c>
      <c r="BJ96" s="18" t="s">
        <v>84</v>
      </c>
      <c r="BK96" s="186">
        <f>ROUND(I96*H96,2)</f>
        <v>0</v>
      </c>
      <c r="BL96" s="18" t="s">
        <v>127</v>
      </c>
      <c r="BM96" s="185" t="s">
        <v>319</v>
      </c>
    </row>
    <row r="97" spans="1:65" s="2" customFormat="1" ht="10.199999999999999">
      <c r="A97" s="35"/>
      <c r="B97" s="36"/>
      <c r="C97" s="37"/>
      <c r="D97" s="187" t="s">
        <v>129</v>
      </c>
      <c r="E97" s="37"/>
      <c r="F97" s="188" t="s">
        <v>147</v>
      </c>
      <c r="G97" s="37"/>
      <c r="H97" s="37"/>
      <c r="I97" s="189"/>
      <c r="J97" s="37"/>
      <c r="K97" s="37"/>
      <c r="L97" s="40"/>
      <c r="M97" s="190"/>
      <c r="N97" s="191"/>
      <c r="O97" s="65"/>
      <c r="P97" s="65"/>
      <c r="Q97" s="65"/>
      <c r="R97" s="65"/>
      <c r="S97" s="65"/>
      <c r="T97" s="66"/>
      <c r="U97" s="35"/>
      <c r="V97" s="35"/>
      <c r="W97" s="35"/>
      <c r="X97" s="35"/>
      <c r="Y97" s="35"/>
      <c r="Z97" s="35"/>
      <c r="AA97" s="35"/>
      <c r="AB97" s="35"/>
      <c r="AC97" s="35"/>
      <c r="AD97" s="35"/>
      <c r="AE97" s="35"/>
      <c r="AT97" s="18" t="s">
        <v>129</v>
      </c>
      <c r="AU97" s="18" t="s">
        <v>86</v>
      </c>
    </row>
    <row r="98" spans="1:65" s="14" customFormat="1" ht="10.199999999999999">
      <c r="B98" s="203"/>
      <c r="C98" s="204"/>
      <c r="D98" s="194" t="s">
        <v>131</v>
      </c>
      <c r="E98" s="205" t="s">
        <v>19</v>
      </c>
      <c r="F98" s="206" t="s">
        <v>320</v>
      </c>
      <c r="G98" s="204"/>
      <c r="H98" s="207">
        <v>5.91</v>
      </c>
      <c r="I98" s="208"/>
      <c r="J98" s="204"/>
      <c r="K98" s="204"/>
      <c r="L98" s="209"/>
      <c r="M98" s="210"/>
      <c r="N98" s="211"/>
      <c r="O98" s="211"/>
      <c r="P98" s="211"/>
      <c r="Q98" s="211"/>
      <c r="R98" s="211"/>
      <c r="S98" s="211"/>
      <c r="T98" s="212"/>
      <c r="AT98" s="213" t="s">
        <v>131</v>
      </c>
      <c r="AU98" s="213" t="s">
        <v>86</v>
      </c>
      <c r="AV98" s="14" t="s">
        <v>86</v>
      </c>
      <c r="AW98" s="14" t="s">
        <v>36</v>
      </c>
      <c r="AX98" s="14" t="s">
        <v>76</v>
      </c>
      <c r="AY98" s="213" t="s">
        <v>120</v>
      </c>
    </row>
    <row r="99" spans="1:65" s="14" customFormat="1" ht="10.199999999999999">
      <c r="B99" s="203"/>
      <c r="C99" s="204"/>
      <c r="D99" s="194" t="s">
        <v>131</v>
      </c>
      <c r="E99" s="205" t="s">
        <v>19</v>
      </c>
      <c r="F99" s="206" t="s">
        <v>321</v>
      </c>
      <c r="G99" s="204"/>
      <c r="H99" s="207">
        <v>3.181</v>
      </c>
      <c r="I99" s="208"/>
      <c r="J99" s="204"/>
      <c r="K99" s="204"/>
      <c r="L99" s="209"/>
      <c r="M99" s="210"/>
      <c r="N99" s="211"/>
      <c r="O99" s="211"/>
      <c r="P99" s="211"/>
      <c r="Q99" s="211"/>
      <c r="R99" s="211"/>
      <c r="S99" s="211"/>
      <c r="T99" s="212"/>
      <c r="AT99" s="213" t="s">
        <v>131</v>
      </c>
      <c r="AU99" s="213" t="s">
        <v>86</v>
      </c>
      <c r="AV99" s="14" t="s">
        <v>86</v>
      </c>
      <c r="AW99" s="14" t="s">
        <v>36</v>
      </c>
      <c r="AX99" s="14" t="s">
        <v>76</v>
      </c>
      <c r="AY99" s="213" t="s">
        <v>120</v>
      </c>
    </row>
    <row r="100" spans="1:65" s="2" customFormat="1" ht="37.799999999999997" customHeight="1">
      <c r="A100" s="35"/>
      <c r="B100" s="36"/>
      <c r="C100" s="174" t="s">
        <v>127</v>
      </c>
      <c r="D100" s="174" t="s">
        <v>122</v>
      </c>
      <c r="E100" s="175" t="s">
        <v>150</v>
      </c>
      <c r="F100" s="176" t="s">
        <v>151</v>
      </c>
      <c r="G100" s="177" t="s">
        <v>136</v>
      </c>
      <c r="H100" s="178">
        <v>112.333</v>
      </c>
      <c r="I100" s="179"/>
      <c r="J100" s="180">
        <f>ROUND(I100*H100,2)</f>
        <v>0</v>
      </c>
      <c r="K100" s="176" t="s">
        <v>126</v>
      </c>
      <c r="L100" s="40"/>
      <c r="M100" s="181" t="s">
        <v>19</v>
      </c>
      <c r="N100" s="182" t="s">
        <v>47</v>
      </c>
      <c r="O100" s="65"/>
      <c r="P100" s="183">
        <f>O100*H100</f>
        <v>0</v>
      </c>
      <c r="Q100" s="183">
        <v>0</v>
      </c>
      <c r="R100" s="183">
        <f>Q100*H100</f>
        <v>0</v>
      </c>
      <c r="S100" s="183">
        <v>0</v>
      </c>
      <c r="T100" s="184">
        <f>S100*H100</f>
        <v>0</v>
      </c>
      <c r="U100" s="35"/>
      <c r="V100" s="35"/>
      <c r="W100" s="35"/>
      <c r="X100" s="35"/>
      <c r="Y100" s="35"/>
      <c r="Z100" s="35"/>
      <c r="AA100" s="35"/>
      <c r="AB100" s="35"/>
      <c r="AC100" s="35"/>
      <c r="AD100" s="35"/>
      <c r="AE100" s="35"/>
      <c r="AR100" s="185" t="s">
        <v>127</v>
      </c>
      <c r="AT100" s="185" t="s">
        <v>122</v>
      </c>
      <c r="AU100" s="185" t="s">
        <v>86</v>
      </c>
      <c r="AY100" s="18" t="s">
        <v>120</v>
      </c>
      <c r="BE100" s="186">
        <f>IF(N100="základní",J100,0)</f>
        <v>0</v>
      </c>
      <c r="BF100" s="186">
        <f>IF(N100="snížená",J100,0)</f>
        <v>0</v>
      </c>
      <c r="BG100" s="186">
        <f>IF(N100="zákl. přenesená",J100,0)</f>
        <v>0</v>
      </c>
      <c r="BH100" s="186">
        <f>IF(N100="sníž. přenesená",J100,0)</f>
        <v>0</v>
      </c>
      <c r="BI100" s="186">
        <f>IF(N100="nulová",J100,0)</f>
        <v>0</v>
      </c>
      <c r="BJ100" s="18" t="s">
        <v>84</v>
      </c>
      <c r="BK100" s="186">
        <f>ROUND(I100*H100,2)</f>
        <v>0</v>
      </c>
      <c r="BL100" s="18" t="s">
        <v>127</v>
      </c>
      <c r="BM100" s="185" t="s">
        <v>322</v>
      </c>
    </row>
    <row r="101" spans="1:65" s="2" customFormat="1" ht="10.199999999999999">
      <c r="A101" s="35"/>
      <c r="B101" s="36"/>
      <c r="C101" s="37"/>
      <c r="D101" s="187" t="s">
        <v>129</v>
      </c>
      <c r="E101" s="37"/>
      <c r="F101" s="188" t="s">
        <v>153</v>
      </c>
      <c r="G101" s="37"/>
      <c r="H101" s="37"/>
      <c r="I101" s="189"/>
      <c r="J101" s="37"/>
      <c r="K101" s="37"/>
      <c r="L101" s="40"/>
      <c r="M101" s="190"/>
      <c r="N101" s="191"/>
      <c r="O101" s="65"/>
      <c r="P101" s="65"/>
      <c r="Q101" s="65"/>
      <c r="R101" s="65"/>
      <c r="S101" s="65"/>
      <c r="T101" s="66"/>
      <c r="U101" s="35"/>
      <c r="V101" s="35"/>
      <c r="W101" s="35"/>
      <c r="X101" s="35"/>
      <c r="Y101" s="35"/>
      <c r="Z101" s="35"/>
      <c r="AA101" s="35"/>
      <c r="AB101" s="35"/>
      <c r="AC101" s="35"/>
      <c r="AD101" s="35"/>
      <c r="AE101" s="35"/>
      <c r="AT101" s="18" t="s">
        <v>129</v>
      </c>
      <c r="AU101" s="18" t="s">
        <v>86</v>
      </c>
    </row>
    <row r="102" spans="1:65" s="14" customFormat="1" ht="10.199999999999999">
      <c r="B102" s="203"/>
      <c r="C102" s="204"/>
      <c r="D102" s="194" t="s">
        <v>131</v>
      </c>
      <c r="E102" s="205" t="s">
        <v>19</v>
      </c>
      <c r="F102" s="206" t="s">
        <v>323</v>
      </c>
      <c r="G102" s="204"/>
      <c r="H102" s="207">
        <v>12.558</v>
      </c>
      <c r="I102" s="208"/>
      <c r="J102" s="204"/>
      <c r="K102" s="204"/>
      <c r="L102" s="209"/>
      <c r="M102" s="210"/>
      <c r="N102" s="211"/>
      <c r="O102" s="211"/>
      <c r="P102" s="211"/>
      <c r="Q102" s="211"/>
      <c r="R102" s="211"/>
      <c r="S102" s="211"/>
      <c r="T102" s="212"/>
      <c r="AT102" s="213" t="s">
        <v>131</v>
      </c>
      <c r="AU102" s="213" t="s">
        <v>86</v>
      </c>
      <c r="AV102" s="14" t="s">
        <v>86</v>
      </c>
      <c r="AW102" s="14" t="s">
        <v>36</v>
      </c>
      <c r="AX102" s="14" t="s">
        <v>76</v>
      </c>
      <c r="AY102" s="213" t="s">
        <v>120</v>
      </c>
    </row>
    <row r="103" spans="1:65" s="14" customFormat="1" ht="10.199999999999999">
      <c r="B103" s="203"/>
      <c r="C103" s="204"/>
      <c r="D103" s="194" t="s">
        <v>131</v>
      </c>
      <c r="E103" s="205" t="s">
        <v>19</v>
      </c>
      <c r="F103" s="206" t="s">
        <v>324</v>
      </c>
      <c r="G103" s="204"/>
      <c r="H103" s="207">
        <v>80.415999999999997</v>
      </c>
      <c r="I103" s="208"/>
      <c r="J103" s="204"/>
      <c r="K103" s="204"/>
      <c r="L103" s="209"/>
      <c r="M103" s="210"/>
      <c r="N103" s="211"/>
      <c r="O103" s="211"/>
      <c r="P103" s="211"/>
      <c r="Q103" s="211"/>
      <c r="R103" s="211"/>
      <c r="S103" s="211"/>
      <c r="T103" s="212"/>
      <c r="AT103" s="213" t="s">
        <v>131</v>
      </c>
      <c r="AU103" s="213" t="s">
        <v>86</v>
      </c>
      <c r="AV103" s="14" t="s">
        <v>86</v>
      </c>
      <c r="AW103" s="14" t="s">
        <v>36</v>
      </c>
      <c r="AX103" s="14" t="s">
        <v>76</v>
      </c>
      <c r="AY103" s="213" t="s">
        <v>120</v>
      </c>
    </row>
    <row r="104" spans="1:65" s="14" customFormat="1" ht="10.199999999999999">
      <c r="B104" s="203"/>
      <c r="C104" s="204"/>
      <c r="D104" s="194" t="s">
        <v>131</v>
      </c>
      <c r="E104" s="205" t="s">
        <v>19</v>
      </c>
      <c r="F104" s="206" t="s">
        <v>325</v>
      </c>
      <c r="G104" s="204"/>
      <c r="H104" s="207">
        <v>-2.9550000000000001</v>
      </c>
      <c r="I104" s="208"/>
      <c r="J104" s="204"/>
      <c r="K104" s="204"/>
      <c r="L104" s="209"/>
      <c r="M104" s="210"/>
      <c r="N104" s="211"/>
      <c r="O104" s="211"/>
      <c r="P104" s="211"/>
      <c r="Q104" s="211"/>
      <c r="R104" s="211"/>
      <c r="S104" s="211"/>
      <c r="T104" s="212"/>
      <c r="AT104" s="213" t="s">
        <v>131</v>
      </c>
      <c r="AU104" s="213" t="s">
        <v>86</v>
      </c>
      <c r="AV104" s="14" t="s">
        <v>86</v>
      </c>
      <c r="AW104" s="14" t="s">
        <v>36</v>
      </c>
      <c r="AX104" s="14" t="s">
        <v>76</v>
      </c>
      <c r="AY104" s="213" t="s">
        <v>120</v>
      </c>
    </row>
    <row r="105" spans="1:65" s="14" customFormat="1" ht="10.199999999999999">
      <c r="B105" s="203"/>
      <c r="C105" s="204"/>
      <c r="D105" s="194" t="s">
        <v>131</v>
      </c>
      <c r="E105" s="205" t="s">
        <v>19</v>
      </c>
      <c r="F105" s="206" t="s">
        <v>326</v>
      </c>
      <c r="G105" s="204"/>
      <c r="H105" s="207">
        <v>-1.591</v>
      </c>
      <c r="I105" s="208"/>
      <c r="J105" s="204"/>
      <c r="K105" s="204"/>
      <c r="L105" s="209"/>
      <c r="M105" s="210"/>
      <c r="N105" s="211"/>
      <c r="O105" s="211"/>
      <c r="P105" s="211"/>
      <c r="Q105" s="211"/>
      <c r="R105" s="211"/>
      <c r="S105" s="211"/>
      <c r="T105" s="212"/>
      <c r="AT105" s="213" t="s">
        <v>131</v>
      </c>
      <c r="AU105" s="213" t="s">
        <v>86</v>
      </c>
      <c r="AV105" s="14" t="s">
        <v>86</v>
      </c>
      <c r="AW105" s="14" t="s">
        <v>36</v>
      </c>
      <c r="AX105" s="14" t="s">
        <v>76</v>
      </c>
      <c r="AY105" s="213" t="s">
        <v>120</v>
      </c>
    </row>
    <row r="106" spans="1:65" s="13" customFormat="1" ht="10.199999999999999">
      <c r="B106" s="192"/>
      <c r="C106" s="193"/>
      <c r="D106" s="194" t="s">
        <v>131</v>
      </c>
      <c r="E106" s="195" t="s">
        <v>19</v>
      </c>
      <c r="F106" s="196" t="s">
        <v>327</v>
      </c>
      <c r="G106" s="193"/>
      <c r="H106" s="195" t="s">
        <v>19</v>
      </c>
      <c r="I106" s="197"/>
      <c r="J106" s="193"/>
      <c r="K106" s="193"/>
      <c r="L106" s="198"/>
      <c r="M106" s="199"/>
      <c r="N106" s="200"/>
      <c r="O106" s="200"/>
      <c r="P106" s="200"/>
      <c r="Q106" s="200"/>
      <c r="R106" s="200"/>
      <c r="S106" s="200"/>
      <c r="T106" s="201"/>
      <c r="AT106" s="202" t="s">
        <v>131</v>
      </c>
      <c r="AU106" s="202" t="s">
        <v>86</v>
      </c>
      <c r="AV106" s="13" t="s">
        <v>84</v>
      </c>
      <c r="AW106" s="13" t="s">
        <v>36</v>
      </c>
      <c r="AX106" s="13" t="s">
        <v>76</v>
      </c>
      <c r="AY106" s="202" t="s">
        <v>120</v>
      </c>
    </row>
    <row r="107" spans="1:65" s="14" customFormat="1" ht="10.199999999999999">
      <c r="B107" s="203"/>
      <c r="C107" s="204"/>
      <c r="D107" s="194" t="s">
        <v>131</v>
      </c>
      <c r="E107" s="205" t="s">
        <v>19</v>
      </c>
      <c r="F107" s="206" t="s">
        <v>318</v>
      </c>
      <c r="G107" s="204"/>
      <c r="H107" s="207">
        <v>23.905000000000001</v>
      </c>
      <c r="I107" s="208"/>
      <c r="J107" s="204"/>
      <c r="K107" s="204"/>
      <c r="L107" s="209"/>
      <c r="M107" s="210"/>
      <c r="N107" s="211"/>
      <c r="O107" s="211"/>
      <c r="P107" s="211"/>
      <c r="Q107" s="211"/>
      <c r="R107" s="211"/>
      <c r="S107" s="211"/>
      <c r="T107" s="212"/>
      <c r="AT107" s="213" t="s">
        <v>131</v>
      </c>
      <c r="AU107" s="213" t="s">
        <v>86</v>
      </c>
      <c r="AV107" s="14" t="s">
        <v>86</v>
      </c>
      <c r="AW107" s="14" t="s">
        <v>36</v>
      </c>
      <c r="AX107" s="14" t="s">
        <v>76</v>
      </c>
      <c r="AY107" s="213" t="s">
        <v>120</v>
      </c>
    </row>
    <row r="108" spans="1:65" s="2" customFormat="1" ht="24.15" customHeight="1">
      <c r="A108" s="35"/>
      <c r="B108" s="36"/>
      <c r="C108" s="174" t="s">
        <v>160</v>
      </c>
      <c r="D108" s="174" t="s">
        <v>122</v>
      </c>
      <c r="E108" s="175" t="s">
        <v>161</v>
      </c>
      <c r="F108" s="176" t="s">
        <v>162</v>
      </c>
      <c r="G108" s="177" t="s">
        <v>136</v>
      </c>
      <c r="H108" s="178">
        <v>4.5460000000000003</v>
      </c>
      <c r="I108" s="179"/>
      <c r="J108" s="180">
        <f>ROUND(I108*H108,2)</f>
        <v>0</v>
      </c>
      <c r="K108" s="176" t="s">
        <v>126</v>
      </c>
      <c r="L108" s="40"/>
      <c r="M108" s="181" t="s">
        <v>19</v>
      </c>
      <c r="N108" s="182" t="s">
        <v>47</v>
      </c>
      <c r="O108" s="65"/>
      <c r="P108" s="183">
        <f>O108*H108</f>
        <v>0</v>
      </c>
      <c r="Q108" s="183">
        <v>0</v>
      </c>
      <c r="R108" s="183">
        <f>Q108*H108</f>
        <v>0</v>
      </c>
      <c r="S108" s="183">
        <v>0</v>
      </c>
      <c r="T108" s="184">
        <f>S108*H108</f>
        <v>0</v>
      </c>
      <c r="U108" s="35"/>
      <c r="V108" s="35"/>
      <c r="W108" s="35"/>
      <c r="X108" s="35"/>
      <c r="Y108" s="35"/>
      <c r="Z108" s="35"/>
      <c r="AA108" s="35"/>
      <c r="AB108" s="35"/>
      <c r="AC108" s="35"/>
      <c r="AD108" s="35"/>
      <c r="AE108" s="35"/>
      <c r="AR108" s="185" t="s">
        <v>127</v>
      </c>
      <c r="AT108" s="185" t="s">
        <v>122</v>
      </c>
      <c r="AU108" s="185" t="s">
        <v>86</v>
      </c>
      <c r="AY108" s="18" t="s">
        <v>120</v>
      </c>
      <c r="BE108" s="186">
        <f>IF(N108="základní",J108,0)</f>
        <v>0</v>
      </c>
      <c r="BF108" s="186">
        <f>IF(N108="snížená",J108,0)</f>
        <v>0</v>
      </c>
      <c r="BG108" s="186">
        <f>IF(N108="zákl. přenesená",J108,0)</f>
        <v>0</v>
      </c>
      <c r="BH108" s="186">
        <f>IF(N108="sníž. přenesená",J108,0)</f>
        <v>0</v>
      </c>
      <c r="BI108" s="186">
        <f>IF(N108="nulová",J108,0)</f>
        <v>0</v>
      </c>
      <c r="BJ108" s="18" t="s">
        <v>84</v>
      </c>
      <c r="BK108" s="186">
        <f>ROUND(I108*H108,2)</f>
        <v>0</v>
      </c>
      <c r="BL108" s="18" t="s">
        <v>127</v>
      </c>
      <c r="BM108" s="185" t="s">
        <v>328</v>
      </c>
    </row>
    <row r="109" spans="1:65" s="2" customFormat="1" ht="10.199999999999999">
      <c r="A109" s="35"/>
      <c r="B109" s="36"/>
      <c r="C109" s="37"/>
      <c r="D109" s="187" t="s">
        <v>129</v>
      </c>
      <c r="E109" s="37"/>
      <c r="F109" s="188" t="s">
        <v>164</v>
      </c>
      <c r="G109" s="37"/>
      <c r="H109" s="37"/>
      <c r="I109" s="189"/>
      <c r="J109" s="37"/>
      <c r="K109" s="37"/>
      <c r="L109" s="40"/>
      <c r="M109" s="190"/>
      <c r="N109" s="191"/>
      <c r="O109" s="65"/>
      <c r="P109" s="65"/>
      <c r="Q109" s="65"/>
      <c r="R109" s="65"/>
      <c r="S109" s="65"/>
      <c r="T109" s="66"/>
      <c r="U109" s="35"/>
      <c r="V109" s="35"/>
      <c r="W109" s="35"/>
      <c r="X109" s="35"/>
      <c r="Y109" s="35"/>
      <c r="Z109" s="35"/>
      <c r="AA109" s="35"/>
      <c r="AB109" s="35"/>
      <c r="AC109" s="35"/>
      <c r="AD109" s="35"/>
      <c r="AE109" s="35"/>
      <c r="AT109" s="18" t="s">
        <v>129</v>
      </c>
      <c r="AU109" s="18" t="s">
        <v>86</v>
      </c>
    </row>
    <row r="110" spans="1:65" s="14" customFormat="1" ht="10.199999999999999">
      <c r="B110" s="203"/>
      <c r="C110" s="204"/>
      <c r="D110" s="194" t="s">
        <v>131</v>
      </c>
      <c r="E110" s="205" t="s">
        <v>19</v>
      </c>
      <c r="F110" s="206" t="s">
        <v>329</v>
      </c>
      <c r="G110" s="204"/>
      <c r="H110" s="207">
        <v>2.9550000000000001</v>
      </c>
      <c r="I110" s="208"/>
      <c r="J110" s="204"/>
      <c r="K110" s="204"/>
      <c r="L110" s="209"/>
      <c r="M110" s="210"/>
      <c r="N110" s="211"/>
      <c r="O110" s="211"/>
      <c r="P110" s="211"/>
      <c r="Q110" s="211"/>
      <c r="R110" s="211"/>
      <c r="S110" s="211"/>
      <c r="T110" s="212"/>
      <c r="AT110" s="213" t="s">
        <v>131</v>
      </c>
      <c r="AU110" s="213" t="s">
        <v>86</v>
      </c>
      <c r="AV110" s="14" t="s">
        <v>86</v>
      </c>
      <c r="AW110" s="14" t="s">
        <v>36</v>
      </c>
      <c r="AX110" s="14" t="s">
        <v>76</v>
      </c>
      <c r="AY110" s="213" t="s">
        <v>120</v>
      </c>
    </row>
    <row r="111" spans="1:65" s="14" customFormat="1" ht="10.199999999999999">
      <c r="B111" s="203"/>
      <c r="C111" s="204"/>
      <c r="D111" s="194" t="s">
        <v>131</v>
      </c>
      <c r="E111" s="205" t="s">
        <v>19</v>
      </c>
      <c r="F111" s="206" t="s">
        <v>330</v>
      </c>
      <c r="G111" s="204"/>
      <c r="H111" s="207">
        <v>1.591</v>
      </c>
      <c r="I111" s="208"/>
      <c r="J111" s="204"/>
      <c r="K111" s="204"/>
      <c r="L111" s="209"/>
      <c r="M111" s="210"/>
      <c r="N111" s="211"/>
      <c r="O111" s="211"/>
      <c r="P111" s="211"/>
      <c r="Q111" s="211"/>
      <c r="R111" s="211"/>
      <c r="S111" s="211"/>
      <c r="T111" s="212"/>
      <c r="AT111" s="213" t="s">
        <v>131</v>
      </c>
      <c r="AU111" s="213" t="s">
        <v>86</v>
      </c>
      <c r="AV111" s="14" t="s">
        <v>86</v>
      </c>
      <c r="AW111" s="14" t="s">
        <v>36</v>
      </c>
      <c r="AX111" s="14" t="s">
        <v>76</v>
      </c>
      <c r="AY111" s="213" t="s">
        <v>120</v>
      </c>
    </row>
    <row r="112" spans="1:65" s="2" customFormat="1" ht="24.15" customHeight="1">
      <c r="A112" s="35"/>
      <c r="B112" s="36"/>
      <c r="C112" s="174" t="s">
        <v>167</v>
      </c>
      <c r="D112" s="174" t="s">
        <v>122</v>
      </c>
      <c r="E112" s="175" t="s">
        <v>168</v>
      </c>
      <c r="F112" s="176" t="s">
        <v>169</v>
      </c>
      <c r="G112" s="177" t="s">
        <v>170</v>
      </c>
      <c r="H112" s="178">
        <v>159.16999999999999</v>
      </c>
      <c r="I112" s="179"/>
      <c r="J112" s="180">
        <f>ROUND(I112*H112,2)</f>
        <v>0</v>
      </c>
      <c r="K112" s="176" t="s">
        <v>126</v>
      </c>
      <c r="L112" s="40"/>
      <c r="M112" s="181" t="s">
        <v>19</v>
      </c>
      <c r="N112" s="182" t="s">
        <v>47</v>
      </c>
      <c r="O112" s="65"/>
      <c r="P112" s="183">
        <f>O112*H112</f>
        <v>0</v>
      </c>
      <c r="Q112" s="183">
        <v>0</v>
      </c>
      <c r="R112" s="183">
        <f>Q112*H112</f>
        <v>0</v>
      </c>
      <c r="S112" s="183">
        <v>0</v>
      </c>
      <c r="T112" s="184">
        <f>S112*H112</f>
        <v>0</v>
      </c>
      <c r="U112" s="35"/>
      <c r="V112" s="35"/>
      <c r="W112" s="35"/>
      <c r="X112" s="35"/>
      <c r="Y112" s="35"/>
      <c r="Z112" s="35"/>
      <c r="AA112" s="35"/>
      <c r="AB112" s="35"/>
      <c r="AC112" s="35"/>
      <c r="AD112" s="35"/>
      <c r="AE112" s="35"/>
      <c r="AR112" s="185" t="s">
        <v>127</v>
      </c>
      <c r="AT112" s="185" t="s">
        <v>122</v>
      </c>
      <c r="AU112" s="185" t="s">
        <v>86</v>
      </c>
      <c r="AY112" s="18" t="s">
        <v>120</v>
      </c>
      <c r="BE112" s="186">
        <f>IF(N112="základní",J112,0)</f>
        <v>0</v>
      </c>
      <c r="BF112" s="186">
        <f>IF(N112="snížená",J112,0)</f>
        <v>0</v>
      </c>
      <c r="BG112" s="186">
        <f>IF(N112="zákl. přenesená",J112,0)</f>
        <v>0</v>
      </c>
      <c r="BH112" s="186">
        <f>IF(N112="sníž. přenesená",J112,0)</f>
        <v>0</v>
      </c>
      <c r="BI112" s="186">
        <f>IF(N112="nulová",J112,0)</f>
        <v>0</v>
      </c>
      <c r="BJ112" s="18" t="s">
        <v>84</v>
      </c>
      <c r="BK112" s="186">
        <f>ROUND(I112*H112,2)</f>
        <v>0</v>
      </c>
      <c r="BL112" s="18" t="s">
        <v>127</v>
      </c>
      <c r="BM112" s="185" t="s">
        <v>331</v>
      </c>
    </row>
    <row r="113" spans="1:65" s="2" customFormat="1" ht="10.199999999999999">
      <c r="A113" s="35"/>
      <c r="B113" s="36"/>
      <c r="C113" s="37"/>
      <c r="D113" s="187" t="s">
        <v>129</v>
      </c>
      <c r="E113" s="37"/>
      <c r="F113" s="188" t="s">
        <v>172</v>
      </c>
      <c r="G113" s="37"/>
      <c r="H113" s="37"/>
      <c r="I113" s="189"/>
      <c r="J113" s="37"/>
      <c r="K113" s="37"/>
      <c r="L113" s="40"/>
      <c r="M113" s="190"/>
      <c r="N113" s="191"/>
      <c r="O113" s="65"/>
      <c r="P113" s="65"/>
      <c r="Q113" s="65"/>
      <c r="R113" s="65"/>
      <c r="S113" s="65"/>
      <c r="T113" s="66"/>
      <c r="U113" s="35"/>
      <c r="V113" s="35"/>
      <c r="W113" s="35"/>
      <c r="X113" s="35"/>
      <c r="Y113" s="35"/>
      <c r="Z113" s="35"/>
      <c r="AA113" s="35"/>
      <c r="AB113" s="35"/>
      <c r="AC113" s="35"/>
      <c r="AD113" s="35"/>
      <c r="AE113" s="35"/>
      <c r="AT113" s="18" t="s">
        <v>129</v>
      </c>
      <c r="AU113" s="18" t="s">
        <v>86</v>
      </c>
    </row>
    <row r="114" spans="1:65" s="14" customFormat="1" ht="10.199999999999999">
      <c r="B114" s="203"/>
      <c r="C114" s="204"/>
      <c r="D114" s="194" t="s">
        <v>131</v>
      </c>
      <c r="E114" s="205" t="s">
        <v>19</v>
      </c>
      <c r="F114" s="206" t="s">
        <v>332</v>
      </c>
      <c r="G114" s="204"/>
      <c r="H114" s="207">
        <v>159.16999999999999</v>
      </c>
      <c r="I114" s="208"/>
      <c r="J114" s="204"/>
      <c r="K114" s="204"/>
      <c r="L114" s="209"/>
      <c r="M114" s="210"/>
      <c r="N114" s="211"/>
      <c r="O114" s="211"/>
      <c r="P114" s="211"/>
      <c r="Q114" s="211"/>
      <c r="R114" s="211"/>
      <c r="S114" s="211"/>
      <c r="T114" s="212"/>
      <c r="AT114" s="213" t="s">
        <v>131</v>
      </c>
      <c r="AU114" s="213" t="s">
        <v>86</v>
      </c>
      <c r="AV114" s="14" t="s">
        <v>86</v>
      </c>
      <c r="AW114" s="14" t="s">
        <v>36</v>
      </c>
      <c r="AX114" s="14" t="s">
        <v>76</v>
      </c>
      <c r="AY114" s="213" t="s">
        <v>120</v>
      </c>
    </row>
    <row r="115" spans="1:65" s="2" customFormat="1" ht="24.15" customHeight="1">
      <c r="A115" s="35"/>
      <c r="B115" s="36"/>
      <c r="C115" s="174" t="s">
        <v>174</v>
      </c>
      <c r="D115" s="174" t="s">
        <v>122</v>
      </c>
      <c r="E115" s="175" t="s">
        <v>175</v>
      </c>
      <c r="F115" s="176" t="s">
        <v>176</v>
      </c>
      <c r="G115" s="177" t="s">
        <v>136</v>
      </c>
      <c r="H115" s="178">
        <v>4.5460000000000003</v>
      </c>
      <c r="I115" s="179"/>
      <c r="J115" s="180">
        <f>ROUND(I115*H115,2)</f>
        <v>0</v>
      </c>
      <c r="K115" s="176" t="s">
        <v>126</v>
      </c>
      <c r="L115" s="40"/>
      <c r="M115" s="181" t="s">
        <v>19</v>
      </c>
      <c r="N115" s="182" t="s">
        <v>47</v>
      </c>
      <c r="O115" s="65"/>
      <c r="P115" s="183">
        <f>O115*H115</f>
        <v>0</v>
      </c>
      <c r="Q115" s="183">
        <v>0</v>
      </c>
      <c r="R115" s="183">
        <f>Q115*H115</f>
        <v>0</v>
      </c>
      <c r="S115" s="183">
        <v>0</v>
      </c>
      <c r="T115" s="184">
        <f>S115*H115</f>
        <v>0</v>
      </c>
      <c r="U115" s="35"/>
      <c r="V115" s="35"/>
      <c r="W115" s="35"/>
      <c r="X115" s="35"/>
      <c r="Y115" s="35"/>
      <c r="Z115" s="35"/>
      <c r="AA115" s="35"/>
      <c r="AB115" s="35"/>
      <c r="AC115" s="35"/>
      <c r="AD115" s="35"/>
      <c r="AE115" s="35"/>
      <c r="AR115" s="185" t="s">
        <v>127</v>
      </c>
      <c r="AT115" s="185" t="s">
        <v>122</v>
      </c>
      <c r="AU115" s="185" t="s">
        <v>86</v>
      </c>
      <c r="AY115" s="18" t="s">
        <v>120</v>
      </c>
      <c r="BE115" s="186">
        <f>IF(N115="základní",J115,0)</f>
        <v>0</v>
      </c>
      <c r="BF115" s="186">
        <f>IF(N115="snížená",J115,0)</f>
        <v>0</v>
      </c>
      <c r="BG115" s="186">
        <f>IF(N115="zákl. přenesená",J115,0)</f>
        <v>0</v>
      </c>
      <c r="BH115" s="186">
        <f>IF(N115="sníž. přenesená",J115,0)</f>
        <v>0</v>
      </c>
      <c r="BI115" s="186">
        <f>IF(N115="nulová",J115,0)</f>
        <v>0</v>
      </c>
      <c r="BJ115" s="18" t="s">
        <v>84</v>
      </c>
      <c r="BK115" s="186">
        <f>ROUND(I115*H115,2)</f>
        <v>0</v>
      </c>
      <c r="BL115" s="18" t="s">
        <v>127</v>
      </c>
      <c r="BM115" s="185" t="s">
        <v>333</v>
      </c>
    </row>
    <row r="116" spans="1:65" s="2" customFormat="1" ht="10.199999999999999">
      <c r="A116" s="35"/>
      <c r="B116" s="36"/>
      <c r="C116" s="37"/>
      <c r="D116" s="187" t="s">
        <v>129</v>
      </c>
      <c r="E116" s="37"/>
      <c r="F116" s="188" t="s">
        <v>178</v>
      </c>
      <c r="G116" s="37"/>
      <c r="H116" s="37"/>
      <c r="I116" s="189"/>
      <c r="J116" s="37"/>
      <c r="K116" s="37"/>
      <c r="L116" s="40"/>
      <c r="M116" s="190"/>
      <c r="N116" s="191"/>
      <c r="O116" s="65"/>
      <c r="P116" s="65"/>
      <c r="Q116" s="65"/>
      <c r="R116" s="65"/>
      <c r="S116" s="65"/>
      <c r="T116" s="66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  <c r="AT116" s="18" t="s">
        <v>129</v>
      </c>
      <c r="AU116" s="18" t="s">
        <v>86</v>
      </c>
    </row>
    <row r="117" spans="1:65" s="14" customFormat="1" ht="10.199999999999999">
      <c r="B117" s="203"/>
      <c r="C117" s="204"/>
      <c r="D117" s="194" t="s">
        <v>131</v>
      </c>
      <c r="E117" s="205" t="s">
        <v>19</v>
      </c>
      <c r="F117" s="206" t="s">
        <v>329</v>
      </c>
      <c r="G117" s="204"/>
      <c r="H117" s="207">
        <v>2.9550000000000001</v>
      </c>
      <c r="I117" s="208"/>
      <c r="J117" s="204"/>
      <c r="K117" s="204"/>
      <c r="L117" s="209"/>
      <c r="M117" s="210"/>
      <c r="N117" s="211"/>
      <c r="O117" s="211"/>
      <c r="P117" s="211"/>
      <c r="Q117" s="211"/>
      <c r="R117" s="211"/>
      <c r="S117" s="211"/>
      <c r="T117" s="212"/>
      <c r="AT117" s="213" t="s">
        <v>131</v>
      </c>
      <c r="AU117" s="213" t="s">
        <v>86</v>
      </c>
      <c r="AV117" s="14" t="s">
        <v>86</v>
      </c>
      <c r="AW117" s="14" t="s">
        <v>36</v>
      </c>
      <c r="AX117" s="14" t="s">
        <v>76</v>
      </c>
      <c r="AY117" s="213" t="s">
        <v>120</v>
      </c>
    </row>
    <row r="118" spans="1:65" s="14" customFormat="1" ht="10.199999999999999">
      <c r="B118" s="203"/>
      <c r="C118" s="204"/>
      <c r="D118" s="194" t="s">
        <v>131</v>
      </c>
      <c r="E118" s="205" t="s">
        <v>19</v>
      </c>
      <c r="F118" s="206" t="s">
        <v>330</v>
      </c>
      <c r="G118" s="204"/>
      <c r="H118" s="207">
        <v>1.591</v>
      </c>
      <c r="I118" s="208"/>
      <c r="J118" s="204"/>
      <c r="K118" s="204"/>
      <c r="L118" s="209"/>
      <c r="M118" s="210"/>
      <c r="N118" s="211"/>
      <c r="O118" s="211"/>
      <c r="P118" s="211"/>
      <c r="Q118" s="211"/>
      <c r="R118" s="211"/>
      <c r="S118" s="211"/>
      <c r="T118" s="212"/>
      <c r="AT118" s="213" t="s">
        <v>131</v>
      </c>
      <c r="AU118" s="213" t="s">
        <v>86</v>
      </c>
      <c r="AV118" s="14" t="s">
        <v>86</v>
      </c>
      <c r="AW118" s="14" t="s">
        <v>36</v>
      </c>
      <c r="AX118" s="14" t="s">
        <v>76</v>
      </c>
      <c r="AY118" s="213" t="s">
        <v>120</v>
      </c>
    </row>
    <row r="119" spans="1:65" s="2" customFormat="1" ht="24.15" customHeight="1">
      <c r="A119" s="35"/>
      <c r="B119" s="36"/>
      <c r="C119" s="174" t="s">
        <v>180</v>
      </c>
      <c r="D119" s="174" t="s">
        <v>122</v>
      </c>
      <c r="E119" s="175" t="s">
        <v>181</v>
      </c>
      <c r="F119" s="176" t="s">
        <v>182</v>
      </c>
      <c r="G119" s="177" t="s">
        <v>136</v>
      </c>
      <c r="H119" s="178">
        <v>2.9550000000000001</v>
      </c>
      <c r="I119" s="179"/>
      <c r="J119" s="180">
        <f>ROUND(I119*H119,2)</f>
        <v>0</v>
      </c>
      <c r="K119" s="176" t="s">
        <v>126</v>
      </c>
      <c r="L119" s="40"/>
      <c r="M119" s="181" t="s">
        <v>19</v>
      </c>
      <c r="N119" s="182" t="s">
        <v>47</v>
      </c>
      <c r="O119" s="65"/>
      <c r="P119" s="183">
        <f>O119*H119</f>
        <v>0</v>
      </c>
      <c r="Q119" s="183">
        <v>0</v>
      </c>
      <c r="R119" s="183">
        <f>Q119*H119</f>
        <v>0</v>
      </c>
      <c r="S119" s="183">
        <v>0</v>
      </c>
      <c r="T119" s="184">
        <f>S119*H119</f>
        <v>0</v>
      </c>
      <c r="U119" s="35"/>
      <c r="V119" s="35"/>
      <c r="W119" s="35"/>
      <c r="X119" s="35"/>
      <c r="Y119" s="35"/>
      <c r="Z119" s="35"/>
      <c r="AA119" s="35"/>
      <c r="AB119" s="35"/>
      <c r="AC119" s="35"/>
      <c r="AD119" s="35"/>
      <c r="AE119" s="35"/>
      <c r="AR119" s="185" t="s">
        <v>127</v>
      </c>
      <c r="AT119" s="185" t="s">
        <v>122</v>
      </c>
      <c r="AU119" s="185" t="s">
        <v>86</v>
      </c>
      <c r="AY119" s="18" t="s">
        <v>120</v>
      </c>
      <c r="BE119" s="186">
        <f>IF(N119="základní",J119,0)</f>
        <v>0</v>
      </c>
      <c r="BF119" s="186">
        <f>IF(N119="snížená",J119,0)</f>
        <v>0</v>
      </c>
      <c r="BG119" s="186">
        <f>IF(N119="zákl. přenesená",J119,0)</f>
        <v>0</v>
      </c>
      <c r="BH119" s="186">
        <f>IF(N119="sníž. přenesená",J119,0)</f>
        <v>0</v>
      </c>
      <c r="BI119" s="186">
        <f>IF(N119="nulová",J119,0)</f>
        <v>0</v>
      </c>
      <c r="BJ119" s="18" t="s">
        <v>84</v>
      </c>
      <c r="BK119" s="186">
        <f>ROUND(I119*H119,2)</f>
        <v>0</v>
      </c>
      <c r="BL119" s="18" t="s">
        <v>127</v>
      </c>
      <c r="BM119" s="185" t="s">
        <v>334</v>
      </c>
    </row>
    <row r="120" spans="1:65" s="2" customFormat="1" ht="10.199999999999999">
      <c r="A120" s="35"/>
      <c r="B120" s="36"/>
      <c r="C120" s="37"/>
      <c r="D120" s="187" t="s">
        <v>129</v>
      </c>
      <c r="E120" s="37"/>
      <c r="F120" s="188" t="s">
        <v>184</v>
      </c>
      <c r="G120" s="37"/>
      <c r="H120" s="37"/>
      <c r="I120" s="189"/>
      <c r="J120" s="37"/>
      <c r="K120" s="37"/>
      <c r="L120" s="40"/>
      <c r="M120" s="190"/>
      <c r="N120" s="191"/>
      <c r="O120" s="65"/>
      <c r="P120" s="65"/>
      <c r="Q120" s="65"/>
      <c r="R120" s="65"/>
      <c r="S120" s="65"/>
      <c r="T120" s="66"/>
      <c r="U120" s="35"/>
      <c r="V120" s="35"/>
      <c r="W120" s="35"/>
      <c r="X120" s="35"/>
      <c r="Y120" s="35"/>
      <c r="Z120" s="35"/>
      <c r="AA120" s="35"/>
      <c r="AB120" s="35"/>
      <c r="AC120" s="35"/>
      <c r="AD120" s="35"/>
      <c r="AE120" s="35"/>
      <c r="AT120" s="18" t="s">
        <v>129</v>
      </c>
      <c r="AU120" s="18" t="s">
        <v>86</v>
      </c>
    </row>
    <row r="121" spans="1:65" s="13" customFormat="1" ht="10.199999999999999">
      <c r="B121" s="192"/>
      <c r="C121" s="193"/>
      <c r="D121" s="194" t="s">
        <v>131</v>
      </c>
      <c r="E121" s="195" t="s">
        <v>19</v>
      </c>
      <c r="F121" s="196" t="s">
        <v>185</v>
      </c>
      <c r="G121" s="193"/>
      <c r="H121" s="195" t="s">
        <v>19</v>
      </c>
      <c r="I121" s="197"/>
      <c r="J121" s="193"/>
      <c r="K121" s="193"/>
      <c r="L121" s="198"/>
      <c r="M121" s="199"/>
      <c r="N121" s="200"/>
      <c r="O121" s="200"/>
      <c r="P121" s="200"/>
      <c r="Q121" s="200"/>
      <c r="R121" s="200"/>
      <c r="S121" s="200"/>
      <c r="T121" s="201"/>
      <c r="AT121" s="202" t="s">
        <v>131</v>
      </c>
      <c r="AU121" s="202" t="s">
        <v>86</v>
      </c>
      <c r="AV121" s="13" t="s">
        <v>84</v>
      </c>
      <c r="AW121" s="13" t="s">
        <v>36</v>
      </c>
      <c r="AX121" s="13" t="s">
        <v>76</v>
      </c>
      <c r="AY121" s="202" t="s">
        <v>120</v>
      </c>
    </row>
    <row r="122" spans="1:65" s="14" customFormat="1" ht="10.199999999999999">
      <c r="B122" s="203"/>
      <c r="C122" s="204"/>
      <c r="D122" s="194" t="s">
        <v>131</v>
      </c>
      <c r="E122" s="205" t="s">
        <v>19</v>
      </c>
      <c r="F122" s="206" t="s">
        <v>335</v>
      </c>
      <c r="G122" s="204"/>
      <c r="H122" s="207">
        <v>2.9550000000000001</v>
      </c>
      <c r="I122" s="208"/>
      <c r="J122" s="204"/>
      <c r="K122" s="204"/>
      <c r="L122" s="209"/>
      <c r="M122" s="210"/>
      <c r="N122" s="211"/>
      <c r="O122" s="211"/>
      <c r="P122" s="211"/>
      <c r="Q122" s="211"/>
      <c r="R122" s="211"/>
      <c r="S122" s="211"/>
      <c r="T122" s="212"/>
      <c r="AT122" s="213" t="s">
        <v>131</v>
      </c>
      <c r="AU122" s="213" t="s">
        <v>86</v>
      </c>
      <c r="AV122" s="14" t="s">
        <v>86</v>
      </c>
      <c r="AW122" s="14" t="s">
        <v>36</v>
      </c>
      <c r="AX122" s="14" t="s">
        <v>76</v>
      </c>
      <c r="AY122" s="213" t="s">
        <v>120</v>
      </c>
    </row>
    <row r="123" spans="1:65" s="2" customFormat="1" ht="24.15" customHeight="1">
      <c r="A123" s="35"/>
      <c r="B123" s="36"/>
      <c r="C123" s="174" t="s">
        <v>187</v>
      </c>
      <c r="D123" s="174" t="s">
        <v>122</v>
      </c>
      <c r="E123" s="175" t="s">
        <v>188</v>
      </c>
      <c r="F123" s="176" t="s">
        <v>189</v>
      </c>
      <c r="G123" s="177" t="s">
        <v>125</v>
      </c>
      <c r="H123" s="178">
        <v>15.904999999999999</v>
      </c>
      <c r="I123" s="179"/>
      <c r="J123" s="180">
        <f>ROUND(I123*H123,2)</f>
        <v>0</v>
      </c>
      <c r="K123" s="176" t="s">
        <v>126</v>
      </c>
      <c r="L123" s="40"/>
      <c r="M123" s="181" t="s">
        <v>19</v>
      </c>
      <c r="N123" s="182" t="s">
        <v>47</v>
      </c>
      <c r="O123" s="65"/>
      <c r="P123" s="183">
        <f>O123*H123</f>
        <v>0</v>
      </c>
      <c r="Q123" s="183">
        <v>0</v>
      </c>
      <c r="R123" s="183">
        <f>Q123*H123</f>
        <v>0</v>
      </c>
      <c r="S123" s="183">
        <v>0</v>
      </c>
      <c r="T123" s="184">
        <f>S123*H123</f>
        <v>0</v>
      </c>
      <c r="U123" s="35"/>
      <c r="V123" s="35"/>
      <c r="W123" s="35"/>
      <c r="X123" s="35"/>
      <c r="Y123" s="35"/>
      <c r="Z123" s="35"/>
      <c r="AA123" s="35"/>
      <c r="AB123" s="35"/>
      <c r="AC123" s="35"/>
      <c r="AD123" s="35"/>
      <c r="AE123" s="35"/>
      <c r="AR123" s="185" t="s">
        <v>127</v>
      </c>
      <c r="AT123" s="185" t="s">
        <v>122</v>
      </c>
      <c r="AU123" s="185" t="s">
        <v>86</v>
      </c>
      <c r="AY123" s="18" t="s">
        <v>120</v>
      </c>
      <c r="BE123" s="186">
        <f>IF(N123="základní",J123,0)</f>
        <v>0</v>
      </c>
      <c r="BF123" s="186">
        <f>IF(N123="snížená",J123,0)</f>
        <v>0</v>
      </c>
      <c r="BG123" s="186">
        <f>IF(N123="zákl. přenesená",J123,0)</f>
        <v>0</v>
      </c>
      <c r="BH123" s="186">
        <f>IF(N123="sníž. přenesená",J123,0)</f>
        <v>0</v>
      </c>
      <c r="BI123" s="186">
        <f>IF(N123="nulová",J123,0)</f>
        <v>0</v>
      </c>
      <c r="BJ123" s="18" t="s">
        <v>84</v>
      </c>
      <c r="BK123" s="186">
        <f>ROUND(I123*H123,2)</f>
        <v>0</v>
      </c>
      <c r="BL123" s="18" t="s">
        <v>127</v>
      </c>
      <c r="BM123" s="185" t="s">
        <v>336</v>
      </c>
    </row>
    <row r="124" spans="1:65" s="2" customFormat="1" ht="10.199999999999999">
      <c r="A124" s="35"/>
      <c r="B124" s="36"/>
      <c r="C124" s="37"/>
      <c r="D124" s="187" t="s">
        <v>129</v>
      </c>
      <c r="E124" s="37"/>
      <c r="F124" s="188" t="s">
        <v>191</v>
      </c>
      <c r="G124" s="37"/>
      <c r="H124" s="37"/>
      <c r="I124" s="189"/>
      <c r="J124" s="37"/>
      <c r="K124" s="37"/>
      <c r="L124" s="40"/>
      <c r="M124" s="190"/>
      <c r="N124" s="191"/>
      <c r="O124" s="65"/>
      <c r="P124" s="65"/>
      <c r="Q124" s="65"/>
      <c r="R124" s="65"/>
      <c r="S124" s="65"/>
      <c r="T124" s="66"/>
      <c r="U124" s="35"/>
      <c r="V124" s="35"/>
      <c r="W124" s="35"/>
      <c r="X124" s="35"/>
      <c r="Y124" s="35"/>
      <c r="Z124" s="35"/>
      <c r="AA124" s="35"/>
      <c r="AB124" s="35"/>
      <c r="AC124" s="35"/>
      <c r="AD124" s="35"/>
      <c r="AE124" s="35"/>
      <c r="AT124" s="18" t="s">
        <v>129</v>
      </c>
      <c r="AU124" s="18" t="s">
        <v>86</v>
      </c>
    </row>
    <row r="125" spans="1:65" s="14" customFormat="1" ht="10.199999999999999">
      <c r="B125" s="203"/>
      <c r="C125" s="204"/>
      <c r="D125" s="194" t="s">
        <v>131</v>
      </c>
      <c r="E125" s="205" t="s">
        <v>19</v>
      </c>
      <c r="F125" s="206" t="s">
        <v>337</v>
      </c>
      <c r="G125" s="204"/>
      <c r="H125" s="207">
        <v>125.58</v>
      </c>
      <c r="I125" s="208"/>
      <c r="J125" s="204"/>
      <c r="K125" s="204"/>
      <c r="L125" s="209"/>
      <c r="M125" s="210"/>
      <c r="N125" s="211"/>
      <c r="O125" s="211"/>
      <c r="P125" s="211"/>
      <c r="Q125" s="211"/>
      <c r="R125" s="211"/>
      <c r="S125" s="211"/>
      <c r="T125" s="212"/>
      <c r="AT125" s="213" t="s">
        <v>131</v>
      </c>
      <c r="AU125" s="213" t="s">
        <v>86</v>
      </c>
      <c r="AV125" s="14" t="s">
        <v>86</v>
      </c>
      <c r="AW125" s="14" t="s">
        <v>36</v>
      </c>
      <c r="AX125" s="14" t="s">
        <v>76</v>
      </c>
      <c r="AY125" s="213" t="s">
        <v>120</v>
      </c>
    </row>
    <row r="126" spans="1:65" s="14" customFormat="1" ht="10.199999999999999">
      <c r="B126" s="203"/>
      <c r="C126" s="204"/>
      <c r="D126" s="194" t="s">
        <v>131</v>
      </c>
      <c r="E126" s="205" t="s">
        <v>19</v>
      </c>
      <c r="F126" s="206" t="s">
        <v>338</v>
      </c>
      <c r="G126" s="204"/>
      <c r="H126" s="207">
        <v>-104.75</v>
      </c>
      <c r="I126" s="208"/>
      <c r="J126" s="204"/>
      <c r="K126" s="204"/>
      <c r="L126" s="209"/>
      <c r="M126" s="210"/>
      <c r="N126" s="211"/>
      <c r="O126" s="211"/>
      <c r="P126" s="211"/>
      <c r="Q126" s="211"/>
      <c r="R126" s="211"/>
      <c r="S126" s="211"/>
      <c r="T126" s="212"/>
      <c r="AT126" s="213" t="s">
        <v>131</v>
      </c>
      <c r="AU126" s="213" t="s">
        <v>86</v>
      </c>
      <c r="AV126" s="14" t="s">
        <v>86</v>
      </c>
      <c r="AW126" s="14" t="s">
        <v>36</v>
      </c>
      <c r="AX126" s="14" t="s">
        <v>76</v>
      </c>
      <c r="AY126" s="213" t="s">
        <v>120</v>
      </c>
    </row>
    <row r="127" spans="1:65" s="14" customFormat="1" ht="10.199999999999999">
      <c r="B127" s="203"/>
      <c r="C127" s="204"/>
      <c r="D127" s="194" t="s">
        <v>131</v>
      </c>
      <c r="E127" s="205" t="s">
        <v>19</v>
      </c>
      <c r="F127" s="206" t="s">
        <v>339</v>
      </c>
      <c r="G127" s="204"/>
      <c r="H127" s="207">
        <v>-4.9249999999999998</v>
      </c>
      <c r="I127" s="208"/>
      <c r="J127" s="204"/>
      <c r="K127" s="204"/>
      <c r="L127" s="209"/>
      <c r="M127" s="210"/>
      <c r="N127" s="211"/>
      <c r="O127" s="211"/>
      <c r="P127" s="211"/>
      <c r="Q127" s="211"/>
      <c r="R127" s="211"/>
      <c r="S127" s="211"/>
      <c r="T127" s="212"/>
      <c r="AT127" s="213" t="s">
        <v>131</v>
      </c>
      <c r="AU127" s="213" t="s">
        <v>86</v>
      </c>
      <c r="AV127" s="14" t="s">
        <v>86</v>
      </c>
      <c r="AW127" s="14" t="s">
        <v>36</v>
      </c>
      <c r="AX127" s="14" t="s">
        <v>76</v>
      </c>
      <c r="AY127" s="213" t="s">
        <v>120</v>
      </c>
    </row>
    <row r="128" spans="1:65" s="2" customFormat="1" ht="24.15" customHeight="1">
      <c r="A128" s="35"/>
      <c r="B128" s="36"/>
      <c r="C128" s="174" t="s">
        <v>195</v>
      </c>
      <c r="D128" s="174" t="s">
        <v>122</v>
      </c>
      <c r="E128" s="175" t="s">
        <v>196</v>
      </c>
      <c r="F128" s="176" t="s">
        <v>197</v>
      </c>
      <c r="G128" s="177" t="s">
        <v>125</v>
      </c>
      <c r="H128" s="178">
        <v>15.904999999999999</v>
      </c>
      <c r="I128" s="179"/>
      <c r="J128" s="180">
        <f>ROUND(I128*H128,2)</f>
        <v>0</v>
      </c>
      <c r="K128" s="176" t="s">
        <v>126</v>
      </c>
      <c r="L128" s="40"/>
      <c r="M128" s="181" t="s">
        <v>19</v>
      </c>
      <c r="N128" s="182" t="s">
        <v>47</v>
      </c>
      <c r="O128" s="65"/>
      <c r="P128" s="183">
        <f>O128*H128</f>
        <v>0</v>
      </c>
      <c r="Q128" s="183">
        <v>0</v>
      </c>
      <c r="R128" s="183">
        <f>Q128*H128</f>
        <v>0</v>
      </c>
      <c r="S128" s="183">
        <v>0</v>
      </c>
      <c r="T128" s="184">
        <f>S128*H128</f>
        <v>0</v>
      </c>
      <c r="U128" s="35"/>
      <c r="V128" s="35"/>
      <c r="W128" s="35"/>
      <c r="X128" s="35"/>
      <c r="Y128" s="35"/>
      <c r="Z128" s="35"/>
      <c r="AA128" s="35"/>
      <c r="AB128" s="35"/>
      <c r="AC128" s="35"/>
      <c r="AD128" s="35"/>
      <c r="AE128" s="35"/>
      <c r="AR128" s="185" t="s">
        <v>127</v>
      </c>
      <c r="AT128" s="185" t="s">
        <v>122</v>
      </c>
      <c r="AU128" s="185" t="s">
        <v>86</v>
      </c>
      <c r="AY128" s="18" t="s">
        <v>120</v>
      </c>
      <c r="BE128" s="186">
        <f>IF(N128="základní",J128,0)</f>
        <v>0</v>
      </c>
      <c r="BF128" s="186">
        <f>IF(N128="snížená",J128,0)</f>
        <v>0</v>
      </c>
      <c r="BG128" s="186">
        <f>IF(N128="zákl. přenesená",J128,0)</f>
        <v>0</v>
      </c>
      <c r="BH128" s="186">
        <f>IF(N128="sníž. přenesená",J128,0)</f>
        <v>0</v>
      </c>
      <c r="BI128" s="186">
        <f>IF(N128="nulová",J128,0)</f>
        <v>0</v>
      </c>
      <c r="BJ128" s="18" t="s">
        <v>84</v>
      </c>
      <c r="BK128" s="186">
        <f>ROUND(I128*H128,2)</f>
        <v>0</v>
      </c>
      <c r="BL128" s="18" t="s">
        <v>127</v>
      </c>
      <c r="BM128" s="185" t="s">
        <v>340</v>
      </c>
    </row>
    <row r="129" spans="1:65" s="2" customFormat="1" ht="10.199999999999999">
      <c r="A129" s="35"/>
      <c r="B129" s="36"/>
      <c r="C129" s="37"/>
      <c r="D129" s="187" t="s">
        <v>129</v>
      </c>
      <c r="E129" s="37"/>
      <c r="F129" s="188" t="s">
        <v>199</v>
      </c>
      <c r="G129" s="37"/>
      <c r="H129" s="37"/>
      <c r="I129" s="189"/>
      <c r="J129" s="37"/>
      <c r="K129" s="37"/>
      <c r="L129" s="40"/>
      <c r="M129" s="190"/>
      <c r="N129" s="191"/>
      <c r="O129" s="65"/>
      <c r="P129" s="65"/>
      <c r="Q129" s="65"/>
      <c r="R129" s="65"/>
      <c r="S129" s="65"/>
      <c r="T129" s="66"/>
      <c r="U129" s="35"/>
      <c r="V129" s="35"/>
      <c r="W129" s="35"/>
      <c r="X129" s="35"/>
      <c r="Y129" s="35"/>
      <c r="Z129" s="35"/>
      <c r="AA129" s="35"/>
      <c r="AB129" s="35"/>
      <c r="AC129" s="35"/>
      <c r="AD129" s="35"/>
      <c r="AE129" s="35"/>
      <c r="AT129" s="18" t="s">
        <v>129</v>
      </c>
      <c r="AU129" s="18" t="s">
        <v>86</v>
      </c>
    </row>
    <row r="130" spans="1:65" s="2" customFormat="1" ht="16.5" customHeight="1">
      <c r="A130" s="35"/>
      <c r="B130" s="36"/>
      <c r="C130" s="214" t="s">
        <v>200</v>
      </c>
      <c r="D130" s="214" t="s">
        <v>201</v>
      </c>
      <c r="E130" s="215" t="s">
        <v>202</v>
      </c>
      <c r="F130" s="216" t="s">
        <v>203</v>
      </c>
      <c r="G130" s="217" t="s">
        <v>204</v>
      </c>
      <c r="H130" s="218">
        <v>0.318</v>
      </c>
      <c r="I130" s="219"/>
      <c r="J130" s="220">
        <f>ROUND(I130*H130,2)</f>
        <v>0</v>
      </c>
      <c r="K130" s="216" t="s">
        <v>126</v>
      </c>
      <c r="L130" s="221"/>
      <c r="M130" s="222" t="s">
        <v>19</v>
      </c>
      <c r="N130" s="223" t="s">
        <v>47</v>
      </c>
      <c r="O130" s="65"/>
      <c r="P130" s="183">
        <f>O130*H130</f>
        <v>0</v>
      </c>
      <c r="Q130" s="183">
        <v>1E-3</v>
      </c>
      <c r="R130" s="183">
        <f>Q130*H130</f>
        <v>3.1800000000000003E-4</v>
      </c>
      <c r="S130" s="183">
        <v>0</v>
      </c>
      <c r="T130" s="184">
        <f>S130*H130</f>
        <v>0</v>
      </c>
      <c r="U130" s="35"/>
      <c r="V130" s="35"/>
      <c r="W130" s="35"/>
      <c r="X130" s="35"/>
      <c r="Y130" s="35"/>
      <c r="Z130" s="35"/>
      <c r="AA130" s="35"/>
      <c r="AB130" s="35"/>
      <c r="AC130" s="35"/>
      <c r="AD130" s="35"/>
      <c r="AE130" s="35"/>
      <c r="AR130" s="185" t="s">
        <v>180</v>
      </c>
      <c r="AT130" s="185" t="s">
        <v>201</v>
      </c>
      <c r="AU130" s="185" t="s">
        <v>86</v>
      </c>
      <c r="AY130" s="18" t="s">
        <v>120</v>
      </c>
      <c r="BE130" s="186">
        <f>IF(N130="základní",J130,0)</f>
        <v>0</v>
      </c>
      <c r="BF130" s="186">
        <f>IF(N130="snížená",J130,0)</f>
        <v>0</v>
      </c>
      <c r="BG130" s="186">
        <f>IF(N130="zákl. přenesená",J130,0)</f>
        <v>0</v>
      </c>
      <c r="BH130" s="186">
        <f>IF(N130="sníž. přenesená",J130,0)</f>
        <v>0</v>
      </c>
      <c r="BI130" s="186">
        <f>IF(N130="nulová",J130,0)</f>
        <v>0</v>
      </c>
      <c r="BJ130" s="18" t="s">
        <v>84</v>
      </c>
      <c r="BK130" s="186">
        <f>ROUND(I130*H130,2)</f>
        <v>0</v>
      </c>
      <c r="BL130" s="18" t="s">
        <v>127</v>
      </c>
      <c r="BM130" s="185" t="s">
        <v>341</v>
      </c>
    </row>
    <row r="131" spans="1:65" s="14" customFormat="1" ht="10.199999999999999">
      <c r="B131" s="203"/>
      <c r="C131" s="204"/>
      <c r="D131" s="194" t="s">
        <v>131</v>
      </c>
      <c r="E131" s="204"/>
      <c r="F131" s="206" t="s">
        <v>342</v>
      </c>
      <c r="G131" s="204"/>
      <c r="H131" s="207">
        <v>0.318</v>
      </c>
      <c r="I131" s="208"/>
      <c r="J131" s="204"/>
      <c r="K131" s="204"/>
      <c r="L131" s="209"/>
      <c r="M131" s="210"/>
      <c r="N131" s="211"/>
      <c r="O131" s="211"/>
      <c r="P131" s="211"/>
      <c r="Q131" s="211"/>
      <c r="R131" s="211"/>
      <c r="S131" s="211"/>
      <c r="T131" s="212"/>
      <c r="AT131" s="213" t="s">
        <v>131</v>
      </c>
      <c r="AU131" s="213" t="s">
        <v>86</v>
      </c>
      <c r="AV131" s="14" t="s">
        <v>86</v>
      </c>
      <c r="AW131" s="14" t="s">
        <v>4</v>
      </c>
      <c r="AX131" s="14" t="s">
        <v>84</v>
      </c>
      <c r="AY131" s="213" t="s">
        <v>120</v>
      </c>
    </row>
    <row r="132" spans="1:65" s="2" customFormat="1" ht="21.75" customHeight="1">
      <c r="A132" s="35"/>
      <c r="B132" s="36"/>
      <c r="C132" s="174" t="s">
        <v>8</v>
      </c>
      <c r="D132" s="174" t="s">
        <v>122</v>
      </c>
      <c r="E132" s="175" t="s">
        <v>207</v>
      </c>
      <c r="F132" s="176" t="s">
        <v>208</v>
      </c>
      <c r="G132" s="177" t="s">
        <v>125</v>
      </c>
      <c r="H132" s="178">
        <v>15.904999999999999</v>
      </c>
      <c r="I132" s="179"/>
      <c r="J132" s="180">
        <f>ROUND(I132*H132,2)</f>
        <v>0</v>
      </c>
      <c r="K132" s="176" t="s">
        <v>126</v>
      </c>
      <c r="L132" s="40"/>
      <c r="M132" s="181" t="s">
        <v>19</v>
      </c>
      <c r="N132" s="182" t="s">
        <v>47</v>
      </c>
      <c r="O132" s="65"/>
      <c r="P132" s="183">
        <f>O132*H132</f>
        <v>0</v>
      </c>
      <c r="Q132" s="183">
        <v>0</v>
      </c>
      <c r="R132" s="183">
        <f>Q132*H132</f>
        <v>0</v>
      </c>
      <c r="S132" s="183">
        <v>0</v>
      </c>
      <c r="T132" s="184">
        <f>S132*H132</f>
        <v>0</v>
      </c>
      <c r="U132" s="35"/>
      <c r="V132" s="35"/>
      <c r="W132" s="35"/>
      <c r="X132" s="35"/>
      <c r="Y132" s="35"/>
      <c r="Z132" s="35"/>
      <c r="AA132" s="35"/>
      <c r="AB132" s="35"/>
      <c r="AC132" s="35"/>
      <c r="AD132" s="35"/>
      <c r="AE132" s="35"/>
      <c r="AR132" s="185" t="s">
        <v>127</v>
      </c>
      <c r="AT132" s="185" t="s">
        <v>122</v>
      </c>
      <c r="AU132" s="185" t="s">
        <v>86</v>
      </c>
      <c r="AY132" s="18" t="s">
        <v>120</v>
      </c>
      <c r="BE132" s="186">
        <f>IF(N132="základní",J132,0)</f>
        <v>0</v>
      </c>
      <c r="BF132" s="186">
        <f>IF(N132="snížená",J132,0)</f>
        <v>0</v>
      </c>
      <c r="BG132" s="186">
        <f>IF(N132="zákl. přenesená",J132,0)</f>
        <v>0</v>
      </c>
      <c r="BH132" s="186">
        <f>IF(N132="sníž. přenesená",J132,0)</f>
        <v>0</v>
      </c>
      <c r="BI132" s="186">
        <f>IF(N132="nulová",J132,0)</f>
        <v>0</v>
      </c>
      <c r="BJ132" s="18" t="s">
        <v>84</v>
      </c>
      <c r="BK132" s="186">
        <f>ROUND(I132*H132,2)</f>
        <v>0</v>
      </c>
      <c r="BL132" s="18" t="s">
        <v>127</v>
      </c>
      <c r="BM132" s="185" t="s">
        <v>343</v>
      </c>
    </row>
    <row r="133" spans="1:65" s="2" customFormat="1" ht="10.199999999999999">
      <c r="A133" s="35"/>
      <c r="B133" s="36"/>
      <c r="C133" s="37"/>
      <c r="D133" s="187" t="s">
        <v>129</v>
      </c>
      <c r="E133" s="37"/>
      <c r="F133" s="188" t="s">
        <v>210</v>
      </c>
      <c r="G133" s="37"/>
      <c r="H133" s="37"/>
      <c r="I133" s="189"/>
      <c r="J133" s="37"/>
      <c r="K133" s="37"/>
      <c r="L133" s="40"/>
      <c r="M133" s="190"/>
      <c r="N133" s="191"/>
      <c r="O133" s="65"/>
      <c r="P133" s="65"/>
      <c r="Q133" s="65"/>
      <c r="R133" s="65"/>
      <c r="S133" s="65"/>
      <c r="T133" s="66"/>
      <c r="U133" s="35"/>
      <c r="V133" s="35"/>
      <c r="W133" s="35"/>
      <c r="X133" s="35"/>
      <c r="Y133" s="35"/>
      <c r="Z133" s="35"/>
      <c r="AA133" s="35"/>
      <c r="AB133" s="35"/>
      <c r="AC133" s="35"/>
      <c r="AD133" s="35"/>
      <c r="AE133" s="35"/>
      <c r="AT133" s="18" t="s">
        <v>129</v>
      </c>
      <c r="AU133" s="18" t="s">
        <v>86</v>
      </c>
    </row>
    <row r="134" spans="1:65" s="2" customFormat="1" ht="21.75" customHeight="1">
      <c r="A134" s="35"/>
      <c r="B134" s="36"/>
      <c r="C134" s="174" t="s">
        <v>211</v>
      </c>
      <c r="D134" s="174" t="s">
        <v>122</v>
      </c>
      <c r="E134" s="175" t="s">
        <v>212</v>
      </c>
      <c r="F134" s="176" t="s">
        <v>213</v>
      </c>
      <c r="G134" s="177" t="s">
        <v>125</v>
      </c>
      <c r="H134" s="178">
        <v>149.07499999999999</v>
      </c>
      <c r="I134" s="179"/>
      <c r="J134" s="180">
        <f>ROUND(I134*H134,2)</f>
        <v>0</v>
      </c>
      <c r="K134" s="176" t="s">
        <v>126</v>
      </c>
      <c r="L134" s="40"/>
      <c r="M134" s="181" t="s">
        <v>19</v>
      </c>
      <c r="N134" s="182" t="s">
        <v>47</v>
      </c>
      <c r="O134" s="65"/>
      <c r="P134" s="183">
        <f>O134*H134</f>
        <v>0</v>
      </c>
      <c r="Q134" s="183">
        <v>0</v>
      </c>
      <c r="R134" s="183">
        <f>Q134*H134</f>
        <v>0</v>
      </c>
      <c r="S134" s="183">
        <v>0</v>
      </c>
      <c r="T134" s="184">
        <f>S134*H134</f>
        <v>0</v>
      </c>
      <c r="U134" s="35"/>
      <c r="V134" s="35"/>
      <c r="W134" s="35"/>
      <c r="X134" s="35"/>
      <c r="Y134" s="35"/>
      <c r="Z134" s="35"/>
      <c r="AA134" s="35"/>
      <c r="AB134" s="35"/>
      <c r="AC134" s="35"/>
      <c r="AD134" s="35"/>
      <c r="AE134" s="35"/>
      <c r="AR134" s="185" t="s">
        <v>127</v>
      </c>
      <c r="AT134" s="185" t="s">
        <v>122</v>
      </c>
      <c r="AU134" s="185" t="s">
        <v>86</v>
      </c>
      <c r="AY134" s="18" t="s">
        <v>120</v>
      </c>
      <c r="BE134" s="186">
        <f>IF(N134="základní",J134,0)</f>
        <v>0</v>
      </c>
      <c r="BF134" s="186">
        <f>IF(N134="snížená",J134,0)</f>
        <v>0</v>
      </c>
      <c r="BG134" s="186">
        <f>IF(N134="zákl. přenesená",J134,0)</f>
        <v>0</v>
      </c>
      <c r="BH134" s="186">
        <f>IF(N134="sníž. přenesená",J134,0)</f>
        <v>0</v>
      </c>
      <c r="BI134" s="186">
        <f>IF(N134="nulová",J134,0)</f>
        <v>0</v>
      </c>
      <c r="BJ134" s="18" t="s">
        <v>84</v>
      </c>
      <c r="BK134" s="186">
        <f>ROUND(I134*H134,2)</f>
        <v>0</v>
      </c>
      <c r="BL134" s="18" t="s">
        <v>127</v>
      </c>
      <c r="BM134" s="185" t="s">
        <v>344</v>
      </c>
    </row>
    <row r="135" spans="1:65" s="2" customFormat="1" ht="10.199999999999999">
      <c r="A135" s="35"/>
      <c r="B135" s="36"/>
      <c r="C135" s="37"/>
      <c r="D135" s="187" t="s">
        <v>129</v>
      </c>
      <c r="E135" s="37"/>
      <c r="F135" s="188" t="s">
        <v>215</v>
      </c>
      <c r="G135" s="37"/>
      <c r="H135" s="37"/>
      <c r="I135" s="189"/>
      <c r="J135" s="37"/>
      <c r="K135" s="37"/>
      <c r="L135" s="40"/>
      <c r="M135" s="190"/>
      <c r="N135" s="191"/>
      <c r="O135" s="65"/>
      <c r="P135" s="65"/>
      <c r="Q135" s="65"/>
      <c r="R135" s="65"/>
      <c r="S135" s="65"/>
      <c r="T135" s="66"/>
      <c r="U135" s="35"/>
      <c r="V135" s="35"/>
      <c r="W135" s="35"/>
      <c r="X135" s="35"/>
      <c r="Y135" s="35"/>
      <c r="Z135" s="35"/>
      <c r="AA135" s="35"/>
      <c r="AB135" s="35"/>
      <c r="AC135" s="35"/>
      <c r="AD135" s="35"/>
      <c r="AE135" s="35"/>
      <c r="AT135" s="18" t="s">
        <v>129</v>
      </c>
      <c r="AU135" s="18" t="s">
        <v>86</v>
      </c>
    </row>
    <row r="136" spans="1:65" s="13" customFormat="1" ht="10.199999999999999">
      <c r="B136" s="192"/>
      <c r="C136" s="193"/>
      <c r="D136" s="194" t="s">
        <v>131</v>
      </c>
      <c r="E136" s="195" t="s">
        <v>19</v>
      </c>
      <c r="F136" s="196" t="s">
        <v>216</v>
      </c>
      <c r="G136" s="193"/>
      <c r="H136" s="195" t="s">
        <v>19</v>
      </c>
      <c r="I136" s="197"/>
      <c r="J136" s="193"/>
      <c r="K136" s="193"/>
      <c r="L136" s="198"/>
      <c r="M136" s="199"/>
      <c r="N136" s="200"/>
      <c r="O136" s="200"/>
      <c r="P136" s="200"/>
      <c r="Q136" s="200"/>
      <c r="R136" s="200"/>
      <c r="S136" s="200"/>
      <c r="T136" s="201"/>
      <c r="AT136" s="202" t="s">
        <v>131</v>
      </c>
      <c r="AU136" s="202" t="s">
        <v>86</v>
      </c>
      <c r="AV136" s="13" t="s">
        <v>84</v>
      </c>
      <c r="AW136" s="13" t="s">
        <v>36</v>
      </c>
      <c r="AX136" s="13" t="s">
        <v>76</v>
      </c>
      <c r="AY136" s="202" t="s">
        <v>120</v>
      </c>
    </row>
    <row r="137" spans="1:65" s="14" customFormat="1" ht="10.199999999999999">
      <c r="B137" s="203"/>
      <c r="C137" s="204"/>
      <c r="D137" s="194" t="s">
        <v>131</v>
      </c>
      <c r="E137" s="205" t="s">
        <v>19</v>
      </c>
      <c r="F137" s="206" t="s">
        <v>345</v>
      </c>
      <c r="G137" s="204"/>
      <c r="H137" s="207">
        <v>99.825000000000003</v>
      </c>
      <c r="I137" s="208"/>
      <c r="J137" s="204"/>
      <c r="K137" s="204"/>
      <c r="L137" s="209"/>
      <c r="M137" s="210"/>
      <c r="N137" s="211"/>
      <c r="O137" s="211"/>
      <c r="P137" s="211"/>
      <c r="Q137" s="211"/>
      <c r="R137" s="211"/>
      <c r="S137" s="211"/>
      <c r="T137" s="212"/>
      <c r="AT137" s="213" t="s">
        <v>131</v>
      </c>
      <c r="AU137" s="213" t="s">
        <v>86</v>
      </c>
      <c r="AV137" s="14" t="s">
        <v>86</v>
      </c>
      <c r="AW137" s="14" t="s">
        <v>36</v>
      </c>
      <c r="AX137" s="14" t="s">
        <v>76</v>
      </c>
      <c r="AY137" s="213" t="s">
        <v>120</v>
      </c>
    </row>
    <row r="138" spans="1:65" s="13" customFormat="1" ht="10.199999999999999">
      <c r="B138" s="192"/>
      <c r="C138" s="193"/>
      <c r="D138" s="194" t="s">
        <v>131</v>
      </c>
      <c r="E138" s="195" t="s">
        <v>19</v>
      </c>
      <c r="F138" s="196" t="s">
        <v>218</v>
      </c>
      <c r="G138" s="193"/>
      <c r="H138" s="195" t="s">
        <v>19</v>
      </c>
      <c r="I138" s="197"/>
      <c r="J138" s="193"/>
      <c r="K138" s="193"/>
      <c r="L138" s="198"/>
      <c r="M138" s="199"/>
      <c r="N138" s="200"/>
      <c r="O138" s="200"/>
      <c r="P138" s="200"/>
      <c r="Q138" s="200"/>
      <c r="R138" s="200"/>
      <c r="S138" s="200"/>
      <c r="T138" s="201"/>
      <c r="AT138" s="202" t="s">
        <v>131</v>
      </c>
      <c r="AU138" s="202" t="s">
        <v>86</v>
      </c>
      <c r="AV138" s="13" t="s">
        <v>84</v>
      </c>
      <c r="AW138" s="13" t="s">
        <v>36</v>
      </c>
      <c r="AX138" s="13" t="s">
        <v>76</v>
      </c>
      <c r="AY138" s="202" t="s">
        <v>120</v>
      </c>
    </row>
    <row r="139" spans="1:65" s="14" customFormat="1" ht="10.199999999999999">
      <c r="B139" s="203"/>
      <c r="C139" s="204"/>
      <c r="D139" s="194" t="s">
        <v>131</v>
      </c>
      <c r="E139" s="205" t="s">
        <v>19</v>
      </c>
      <c r="F139" s="206" t="s">
        <v>346</v>
      </c>
      <c r="G139" s="204"/>
      <c r="H139" s="207">
        <v>49.25</v>
      </c>
      <c r="I139" s="208"/>
      <c r="J139" s="204"/>
      <c r="K139" s="204"/>
      <c r="L139" s="209"/>
      <c r="M139" s="210"/>
      <c r="N139" s="211"/>
      <c r="O139" s="211"/>
      <c r="P139" s="211"/>
      <c r="Q139" s="211"/>
      <c r="R139" s="211"/>
      <c r="S139" s="211"/>
      <c r="T139" s="212"/>
      <c r="AT139" s="213" t="s">
        <v>131</v>
      </c>
      <c r="AU139" s="213" t="s">
        <v>86</v>
      </c>
      <c r="AV139" s="14" t="s">
        <v>86</v>
      </c>
      <c r="AW139" s="14" t="s">
        <v>36</v>
      </c>
      <c r="AX139" s="14" t="s">
        <v>76</v>
      </c>
      <c r="AY139" s="213" t="s">
        <v>120</v>
      </c>
    </row>
    <row r="140" spans="1:65" s="2" customFormat="1" ht="16.5" customHeight="1">
      <c r="A140" s="35"/>
      <c r="B140" s="36"/>
      <c r="C140" s="174" t="s">
        <v>220</v>
      </c>
      <c r="D140" s="174" t="s">
        <v>122</v>
      </c>
      <c r="E140" s="175" t="s">
        <v>221</v>
      </c>
      <c r="F140" s="176" t="s">
        <v>222</v>
      </c>
      <c r="G140" s="177" t="s">
        <v>125</v>
      </c>
      <c r="H140" s="178">
        <v>15.904999999999999</v>
      </c>
      <c r="I140" s="179"/>
      <c r="J140" s="180">
        <f>ROUND(I140*H140,2)</f>
        <v>0</v>
      </c>
      <c r="K140" s="176" t="s">
        <v>126</v>
      </c>
      <c r="L140" s="40"/>
      <c r="M140" s="181" t="s">
        <v>19</v>
      </c>
      <c r="N140" s="182" t="s">
        <v>47</v>
      </c>
      <c r="O140" s="65"/>
      <c r="P140" s="183">
        <f>O140*H140</f>
        <v>0</v>
      </c>
      <c r="Q140" s="183">
        <v>0</v>
      </c>
      <c r="R140" s="183">
        <f>Q140*H140</f>
        <v>0</v>
      </c>
      <c r="S140" s="183">
        <v>0</v>
      </c>
      <c r="T140" s="184">
        <f>S140*H140</f>
        <v>0</v>
      </c>
      <c r="U140" s="35"/>
      <c r="V140" s="35"/>
      <c r="W140" s="35"/>
      <c r="X140" s="35"/>
      <c r="Y140" s="35"/>
      <c r="Z140" s="35"/>
      <c r="AA140" s="35"/>
      <c r="AB140" s="35"/>
      <c r="AC140" s="35"/>
      <c r="AD140" s="35"/>
      <c r="AE140" s="35"/>
      <c r="AR140" s="185" t="s">
        <v>127</v>
      </c>
      <c r="AT140" s="185" t="s">
        <v>122</v>
      </c>
      <c r="AU140" s="185" t="s">
        <v>86</v>
      </c>
      <c r="AY140" s="18" t="s">
        <v>120</v>
      </c>
      <c r="BE140" s="186">
        <f>IF(N140="základní",J140,0)</f>
        <v>0</v>
      </c>
      <c r="BF140" s="186">
        <f>IF(N140="snížená",J140,0)</f>
        <v>0</v>
      </c>
      <c r="BG140" s="186">
        <f>IF(N140="zákl. přenesená",J140,0)</f>
        <v>0</v>
      </c>
      <c r="BH140" s="186">
        <f>IF(N140="sníž. přenesená",J140,0)</f>
        <v>0</v>
      </c>
      <c r="BI140" s="186">
        <f>IF(N140="nulová",J140,0)</f>
        <v>0</v>
      </c>
      <c r="BJ140" s="18" t="s">
        <v>84</v>
      </c>
      <c r="BK140" s="186">
        <f>ROUND(I140*H140,2)</f>
        <v>0</v>
      </c>
      <c r="BL140" s="18" t="s">
        <v>127</v>
      </c>
      <c r="BM140" s="185" t="s">
        <v>347</v>
      </c>
    </row>
    <row r="141" spans="1:65" s="2" customFormat="1" ht="10.199999999999999">
      <c r="A141" s="35"/>
      <c r="B141" s="36"/>
      <c r="C141" s="37"/>
      <c r="D141" s="187" t="s">
        <v>129</v>
      </c>
      <c r="E141" s="37"/>
      <c r="F141" s="188" t="s">
        <v>224</v>
      </c>
      <c r="G141" s="37"/>
      <c r="H141" s="37"/>
      <c r="I141" s="189"/>
      <c r="J141" s="37"/>
      <c r="K141" s="37"/>
      <c r="L141" s="40"/>
      <c r="M141" s="190"/>
      <c r="N141" s="191"/>
      <c r="O141" s="65"/>
      <c r="P141" s="65"/>
      <c r="Q141" s="65"/>
      <c r="R141" s="65"/>
      <c r="S141" s="65"/>
      <c r="T141" s="66"/>
      <c r="U141" s="35"/>
      <c r="V141" s="35"/>
      <c r="W141" s="35"/>
      <c r="X141" s="35"/>
      <c r="Y141" s="35"/>
      <c r="Z141" s="35"/>
      <c r="AA141" s="35"/>
      <c r="AB141" s="35"/>
      <c r="AC141" s="35"/>
      <c r="AD141" s="35"/>
      <c r="AE141" s="35"/>
      <c r="AT141" s="18" t="s">
        <v>129</v>
      </c>
      <c r="AU141" s="18" t="s">
        <v>86</v>
      </c>
    </row>
    <row r="142" spans="1:65" s="2" customFormat="1" ht="16.5" customHeight="1">
      <c r="A142" s="35"/>
      <c r="B142" s="36"/>
      <c r="C142" s="174" t="s">
        <v>225</v>
      </c>
      <c r="D142" s="174" t="s">
        <v>122</v>
      </c>
      <c r="E142" s="175" t="s">
        <v>226</v>
      </c>
      <c r="F142" s="176" t="s">
        <v>227</v>
      </c>
      <c r="G142" s="177" t="s">
        <v>125</v>
      </c>
      <c r="H142" s="178">
        <v>15.904999999999999</v>
      </c>
      <c r="I142" s="179"/>
      <c r="J142" s="180">
        <f>ROUND(I142*H142,2)</f>
        <v>0</v>
      </c>
      <c r="K142" s="176" t="s">
        <v>126</v>
      </c>
      <c r="L142" s="40"/>
      <c r="M142" s="181" t="s">
        <v>19</v>
      </c>
      <c r="N142" s="182" t="s">
        <v>47</v>
      </c>
      <c r="O142" s="65"/>
      <c r="P142" s="183">
        <f>O142*H142</f>
        <v>0</v>
      </c>
      <c r="Q142" s="183">
        <v>0</v>
      </c>
      <c r="R142" s="183">
        <f>Q142*H142</f>
        <v>0</v>
      </c>
      <c r="S142" s="183">
        <v>0</v>
      </c>
      <c r="T142" s="184">
        <f>S142*H142</f>
        <v>0</v>
      </c>
      <c r="U142" s="35"/>
      <c r="V142" s="35"/>
      <c r="W142" s="35"/>
      <c r="X142" s="35"/>
      <c r="Y142" s="35"/>
      <c r="Z142" s="35"/>
      <c r="AA142" s="35"/>
      <c r="AB142" s="35"/>
      <c r="AC142" s="35"/>
      <c r="AD142" s="35"/>
      <c r="AE142" s="35"/>
      <c r="AR142" s="185" t="s">
        <v>127</v>
      </c>
      <c r="AT142" s="185" t="s">
        <v>122</v>
      </c>
      <c r="AU142" s="185" t="s">
        <v>86</v>
      </c>
      <c r="AY142" s="18" t="s">
        <v>120</v>
      </c>
      <c r="BE142" s="186">
        <f>IF(N142="základní",J142,0)</f>
        <v>0</v>
      </c>
      <c r="BF142" s="186">
        <f>IF(N142="snížená",J142,0)</f>
        <v>0</v>
      </c>
      <c r="BG142" s="186">
        <f>IF(N142="zákl. přenesená",J142,0)</f>
        <v>0</v>
      </c>
      <c r="BH142" s="186">
        <f>IF(N142="sníž. přenesená",J142,0)</f>
        <v>0</v>
      </c>
      <c r="BI142" s="186">
        <f>IF(N142="nulová",J142,0)</f>
        <v>0</v>
      </c>
      <c r="BJ142" s="18" t="s">
        <v>84</v>
      </c>
      <c r="BK142" s="186">
        <f>ROUND(I142*H142,2)</f>
        <v>0</v>
      </c>
      <c r="BL142" s="18" t="s">
        <v>127</v>
      </c>
      <c r="BM142" s="185" t="s">
        <v>348</v>
      </c>
    </row>
    <row r="143" spans="1:65" s="2" customFormat="1" ht="10.199999999999999">
      <c r="A143" s="35"/>
      <c r="B143" s="36"/>
      <c r="C143" s="37"/>
      <c r="D143" s="187" t="s">
        <v>129</v>
      </c>
      <c r="E143" s="37"/>
      <c r="F143" s="188" t="s">
        <v>229</v>
      </c>
      <c r="G143" s="37"/>
      <c r="H143" s="37"/>
      <c r="I143" s="189"/>
      <c r="J143" s="37"/>
      <c r="K143" s="37"/>
      <c r="L143" s="40"/>
      <c r="M143" s="190"/>
      <c r="N143" s="191"/>
      <c r="O143" s="65"/>
      <c r="P143" s="65"/>
      <c r="Q143" s="65"/>
      <c r="R143" s="65"/>
      <c r="S143" s="65"/>
      <c r="T143" s="66"/>
      <c r="U143" s="35"/>
      <c r="V143" s="35"/>
      <c r="W143" s="35"/>
      <c r="X143" s="35"/>
      <c r="Y143" s="35"/>
      <c r="Z143" s="35"/>
      <c r="AA143" s="35"/>
      <c r="AB143" s="35"/>
      <c r="AC143" s="35"/>
      <c r="AD143" s="35"/>
      <c r="AE143" s="35"/>
      <c r="AT143" s="18" t="s">
        <v>129</v>
      </c>
      <c r="AU143" s="18" t="s">
        <v>86</v>
      </c>
    </row>
    <row r="144" spans="1:65" s="2" customFormat="1" ht="16.5" customHeight="1">
      <c r="A144" s="35"/>
      <c r="B144" s="36"/>
      <c r="C144" s="174" t="s">
        <v>230</v>
      </c>
      <c r="D144" s="174" t="s">
        <v>122</v>
      </c>
      <c r="E144" s="175" t="s">
        <v>349</v>
      </c>
      <c r="F144" s="176" t="s">
        <v>350</v>
      </c>
      <c r="G144" s="177" t="s">
        <v>125</v>
      </c>
      <c r="H144" s="178">
        <v>39.6</v>
      </c>
      <c r="I144" s="179"/>
      <c r="J144" s="180">
        <f>ROUND(I144*H144,2)</f>
        <v>0</v>
      </c>
      <c r="K144" s="176" t="s">
        <v>126</v>
      </c>
      <c r="L144" s="40"/>
      <c r="M144" s="181" t="s">
        <v>19</v>
      </c>
      <c r="N144" s="182" t="s">
        <v>47</v>
      </c>
      <c r="O144" s="65"/>
      <c r="P144" s="183">
        <f>O144*H144</f>
        <v>0</v>
      </c>
      <c r="Q144" s="183">
        <v>0</v>
      </c>
      <c r="R144" s="183">
        <f>Q144*H144</f>
        <v>0</v>
      </c>
      <c r="S144" s="183">
        <v>0</v>
      </c>
      <c r="T144" s="184">
        <f>S144*H144</f>
        <v>0</v>
      </c>
      <c r="U144" s="35"/>
      <c r="V144" s="35"/>
      <c r="W144" s="35"/>
      <c r="X144" s="35"/>
      <c r="Y144" s="35"/>
      <c r="Z144" s="35"/>
      <c r="AA144" s="35"/>
      <c r="AB144" s="35"/>
      <c r="AC144" s="35"/>
      <c r="AD144" s="35"/>
      <c r="AE144" s="35"/>
      <c r="AR144" s="185" t="s">
        <v>127</v>
      </c>
      <c r="AT144" s="185" t="s">
        <v>122</v>
      </c>
      <c r="AU144" s="185" t="s">
        <v>86</v>
      </c>
      <c r="AY144" s="18" t="s">
        <v>120</v>
      </c>
      <c r="BE144" s="186">
        <f>IF(N144="základní",J144,0)</f>
        <v>0</v>
      </c>
      <c r="BF144" s="186">
        <f>IF(N144="snížená",J144,0)</f>
        <v>0</v>
      </c>
      <c r="BG144" s="186">
        <f>IF(N144="zákl. přenesená",J144,0)</f>
        <v>0</v>
      </c>
      <c r="BH144" s="186">
        <f>IF(N144="sníž. přenesená",J144,0)</f>
        <v>0</v>
      </c>
      <c r="BI144" s="186">
        <f>IF(N144="nulová",J144,0)</f>
        <v>0</v>
      </c>
      <c r="BJ144" s="18" t="s">
        <v>84</v>
      </c>
      <c r="BK144" s="186">
        <f>ROUND(I144*H144,2)</f>
        <v>0</v>
      </c>
      <c r="BL144" s="18" t="s">
        <v>127</v>
      </c>
      <c r="BM144" s="185" t="s">
        <v>351</v>
      </c>
    </row>
    <row r="145" spans="1:65" s="2" customFormat="1" ht="10.199999999999999">
      <c r="A145" s="35"/>
      <c r="B145" s="36"/>
      <c r="C145" s="37"/>
      <c r="D145" s="187" t="s">
        <v>129</v>
      </c>
      <c r="E145" s="37"/>
      <c r="F145" s="188" t="s">
        <v>352</v>
      </c>
      <c r="G145" s="37"/>
      <c r="H145" s="37"/>
      <c r="I145" s="189"/>
      <c r="J145" s="37"/>
      <c r="K145" s="37"/>
      <c r="L145" s="40"/>
      <c r="M145" s="190"/>
      <c r="N145" s="191"/>
      <c r="O145" s="65"/>
      <c r="P145" s="65"/>
      <c r="Q145" s="65"/>
      <c r="R145" s="65"/>
      <c r="S145" s="65"/>
      <c r="T145" s="66"/>
      <c r="U145" s="35"/>
      <c r="V145" s="35"/>
      <c r="W145" s="35"/>
      <c r="X145" s="35"/>
      <c r="Y145" s="35"/>
      <c r="Z145" s="35"/>
      <c r="AA145" s="35"/>
      <c r="AB145" s="35"/>
      <c r="AC145" s="35"/>
      <c r="AD145" s="35"/>
      <c r="AE145" s="35"/>
      <c r="AT145" s="18" t="s">
        <v>129</v>
      </c>
      <c r="AU145" s="18" t="s">
        <v>86</v>
      </c>
    </row>
    <row r="146" spans="1:65" s="14" customFormat="1" ht="10.199999999999999">
      <c r="B146" s="203"/>
      <c r="C146" s="204"/>
      <c r="D146" s="194" t="s">
        <v>131</v>
      </c>
      <c r="E146" s="205" t="s">
        <v>19</v>
      </c>
      <c r="F146" s="206" t="s">
        <v>353</v>
      </c>
      <c r="G146" s="204"/>
      <c r="H146" s="207">
        <v>39.6</v>
      </c>
      <c r="I146" s="208"/>
      <c r="J146" s="204"/>
      <c r="K146" s="204"/>
      <c r="L146" s="209"/>
      <c r="M146" s="210"/>
      <c r="N146" s="211"/>
      <c r="O146" s="211"/>
      <c r="P146" s="211"/>
      <c r="Q146" s="211"/>
      <c r="R146" s="211"/>
      <c r="S146" s="211"/>
      <c r="T146" s="212"/>
      <c r="AT146" s="213" t="s">
        <v>131</v>
      </c>
      <c r="AU146" s="213" t="s">
        <v>86</v>
      </c>
      <c r="AV146" s="14" t="s">
        <v>86</v>
      </c>
      <c r="AW146" s="14" t="s">
        <v>36</v>
      </c>
      <c r="AX146" s="14" t="s">
        <v>76</v>
      </c>
      <c r="AY146" s="213" t="s">
        <v>120</v>
      </c>
    </row>
    <row r="147" spans="1:65" s="2" customFormat="1" ht="24.15" customHeight="1">
      <c r="A147" s="35"/>
      <c r="B147" s="36"/>
      <c r="C147" s="174" t="s">
        <v>236</v>
      </c>
      <c r="D147" s="174" t="s">
        <v>122</v>
      </c>
      <c r="E147" s="175" t="s">
        <v>231</v>
      </c>
      <c r="F147" s="176" t="s">
        <v>232</v>
      </c>
      <c r="G147" s="177" t="s">
        <v>125</v>
      </c>
      <c r="H147" s="178">
        <v>15.904999999999999</v>
      </c>
      <c r="I147" s="179"/>
      <c r="J147" s="180">
        <f>ROUND(I147*H147,2)</f>
        <v>0</v>
      </c>
      <c r="K147" s="176" t="s">
        <v>126</v>
      </c>
      <c r="L147" s="40"/>
      <c r="M147" s="181" t="s">
        <v>19</v>
      </c>
      <c r="N147" s="182" t="s">
        <v>47</v>
      </c>
      <c r="O147" s="65"/>
      <c r="P147" s="183">
        <f>O147*H147</f>
        <v>0</v>
      </c>
      <c r="Q147" s="183">
        <v>0</v>
      </c>
      <c r="R147" s="183">
        <f>Q147*H147</f>
        <v>0</v>
      </c>
      <c r="S147" s="183">
        <v>0</v>
      </c>
      <c r="T147" s="184">
        <f>S147*H147</f>
        <v>0</v>
      </c>
      <c r="U147" s="35"/>
      <c r="V147" s="35"/>
      <c r="W147" s="35"/>
      <c r="X147" s="35"/>
      <c r="Y147" s="35"/>
      <c r="Z147" s="35"/>
      <c r="AA147" s="35"/>
      <c r="AB147" s="35"/>
      <c r="AC147" s="35"/>
      <c r="AD147" s="35"/>
      <c r="AE147" s="35"/>
      <c r="AR147" s="185" t="s">
        <v>127</v>
      </c>
      <c r="AT147" s="185" t="s">
        <v>122</v>
      </c>
      <c r="AU147" s="185" t="s">
        <v>86</v>
      </c>
      <c r="AY147" s="18" t="s">
        <v>120</v>
      </c>
      <c r="BE147" s="186">
        <f>IF(N147="základní",J147,0)</f>
        <v>0</v>
      </c>
      <c r="BF147" s="186">
        <f>IF(N147="snížená",J147,0)</f>
        <v>0</v>
      </c>
      <c r="BG147" s="186">
        <f>IF(N147="zákl. přenesená",J147,0)</f>
        <v>0</v>
      </c>
      <c r="BH147" s="186">
        <f>IF(N147="sníž. přenesená",J147,0)</f>
        <v>0</v>
      </c>
      <c r="BI147" s="186">
        <f>IF(N147="nulová",J147,0)</f>
        <v>0</v>
      </c>
      <c r="BJ147" s="18" t="s">
        <v>84</v>
      </c>
      <c r="BK147" s="186">
        <f>ROUND(I147*H147,2)</f>
        <v>0</v>
      </c>
      <c r="BL147" s="18" t="s">
        <v>127</v>
      </c>
      <c r="BM147" s="185" t="s">
        <v>354</v>
      </c>
    </row>
    <row r="148" spans="1:65" s="2" customFormat="1" ht="10.199999999999999">
      <c r="A148" s="35"/>
      <c r="B148" s="36"/>
      <c r="C148" s="37"/>
      <c r="D148" s="187" t="s">
        <v>129</v>
      </c>
      <c r="E148" s="37"/>
      <c r="F148" s="188" t="s">
        <v>234</v>
      </c>
      <c r="G148" s="37"/>
      <c r="H148" s="37"/>
      <c r="I148" s="189"/>
      <c r="J148" s="37"/>
      <c r="K148" s="37"/>
      <c r="L148" s="40"/>
      <c r="M148" s="190"/>
      <c r="N148" s="191"/>
      <c r="O148" s="65"/>
      <c r="P148" s="65"/>
      <c r="Q148" s="65"/>
      <c r="R148" s="65"/>
      <c r="S148" s="65"/>
      <c r="T148" s="66"/>
      <c r="U148" s="35"/>
      <c r="V148" s="35"/>
      <c r="W148" s="35"/>
      <c r="X148" s="35"/>
      <c r="Y148" s="35"/>
      <c r="Z148" s="35"/>
      <c r="AA148" s="35"/>
      <c r="AB148" s="35"/>
      <c r="AC148" s="35"/>
      <c r="AD148" s="35"/>
      <c r="AE148" s="35"/>
      <c r="AT148" s="18" t="s">
        <v>129</v>
      </c>
      <c r="AU148" s="18" t="s">
        <v>86</v>
      </c>
    </row>
    <row r="149" spans="1:65" s="12" customFormat="1" ht="22.8" customHeight="1">
      <c r="B149" s="158"/>
      <c r="C149" s="159"/>
      <c r="D149" s="160" t="s">
        <v>75</v>
      </c>
      <c r="E149" s="172" t="s">
        <v>160</v>
      </c>
      <c r="F149" s="172" t="s">
        <v>235</v>
      </c>
      <c r="G149" s="159"/>
      <c r="H149" s="159"/>
      <c r="I149" s="162"/>
      <c r="J149" s="173">
        <f>BK149</f>
        <v>0</v>
      </c>
      <c r="K149" s="159"/>
      <c r="L149" s="164"/>
      <c r="M149" s="165"/>
      <c r="N149" s="166"/>
      <c r="O149" s="166"/>
      <c r="P149" s="167">
        <f>SUM(P150:P167)</f>
        <v>0</v>
      </c>
      <c r="Q149" s="166"/>
      <c r="R149" s="167">
        <f>SUM(R150:R167)</f>
        <v>47.8114688</v>
      </c>
      <c r="S149" s="166"/>
      <c r="T149" s="168">
        <f>SUM(T150:T167)</f>
        <v>0</v>
      </c>
      <c r="AR149" s="169" t="s">
        <v>84</v>
      </c>
      <c r="AT149" s="170" t="s">
        <v>75</v>
      </c>
      <c r="AU149" s="170" t="s">
        <v>84</v>
      </c>
      <c r="AY149" s="169" t="s">
        <v>120</v>
      </c>
      <c r="BK149" s="171">
        <f>SUM(BK150:BK167)</f>
        <v>0</v>
      </c>
    </row>
    <row r="150" spans="1:65" s="2" customFormat="1" ht="33" customHeight="1">
      <c r="A150" s="35"/>
      <c r="B150" s="36"/>
      <c r="C150" s="174" t="s">
        <v>242</v>
      </c>
      <c r="D150" s="174" t="s">
        <v>122</v>
      </c>
      <c r="E150" s="175" t="s">
        <v>237</v>
      </c>
      <c r="F150" s="176" t="s">
        <v>238</v>
      </c>
      <c r="G150" s="177" t="s">
        <v>125</v>
      </c>
      <c r="H150" s="178">
        <v>119.52500000000001</v>
      </c>
      <c r="I150" s="179"/>
      <c r="J150" s="180">
        <f>ROUND(I150*H150,2)</f>
        <v>0</v>
      </c>
      <c r="K150" s="176" t="s">
        <v>126</v>
      </c>
      <c r="L150" s="40"/>
      <c r="M150" s="181" t="s">
        <v>19</v>
      </c>
      <c r="N150" s="182" t="s">
        <v>47</v>
      </c>
      <c r="O150" s="65"/>
      <c r="P150" s="183">
        <f>O150*H150</f>
        <v>0</v>
      </c>
      <c r="Q150" s="183">
        <v>0</v>
      </c>
      <c r="R150" s="183">
        <f>Q150*H150</f>
        <v>0</v>
      </c>
      <c r="S150" s="183">
        <v>0</v>
      </c>
      <c r="T150" s="184">
        <f>S150*H150</f>
        <v>0</v>
      </c>
      <c r="U150" s="35"/>
      <c r="V150" s="35"/>
      <c r="W150" s="35"/>
      <c r="X150" s="35"/>
      <c r="Y150" s="35"/>
      <c r="Z150" s="35"/>
      <c r="AA150" s="35"/>
      <c r="AB150" s="35"/>
      <c r="AC150" s="35"/>
      <c r="AD150" s="35"/>
      <c r="AE150" s="35"/>
      <c r="AR150" s="185" t="s">
        <v>127</v>
      </c>
      <c r="AT150" s="185" t="s">
        <v>122</v>
      </c>
      <c r="AU150" s="185" t="s">
        <v>86</v>
      </c>
      <c r="AY150" s="18" t="s">
        <v>120</v>
      </c>
      <c r="BE150" s="186">
        <f>IF(N150="základní",J150,0)</f>
        <v>0</v>
      </c>
      <c r="BF150" s="186">
        <f>IF(N150="snížená",J150,0)</f>
        <v>0</v>
      </c>
      <c r="BG150" s="186">
        <f>IF(N150="zákl. přenesená",J150,0)</f>
        <v>0</v>
      </c>
      <c r="BH150" s="186">
        <f>IF(N150="sníž. přenesená",J150,0)</f>
        <v>0</v>
      </c>
      <c r="BI150" s="186">
        <f>IF(N150="nulová",J150,0)</f>
        <v>0</v>
      </c>
      <c r="BJ150" s="18" t="s">
        <v>84</v>
      </c>
      <c r="BK150" s="186">
        <f>ROUND(I150*H150,2)</f>
        <v>0</v>
      </c>
      <c r="BL150" s="18" t="s">
        <v>127</v>
      </c>
      <c r="BM150" s="185" t="s">
        <v>355</v>
      </c>
    </row>
    <row r="151" spans="1:65" s="2" customFormat="1" ht="10.199999999999999">
      <c r="A151" s="35"/>
      <c r="B151" s="36"/>
      <c r="C151" s="37"/>
      <c r="D151" s="187" t="s">
        <v>129</v>
      </c>
      <c r="E151" s="37"/>
      <c r="F151" s="188" t="s">
        <v>240</v>
      </c>
      <c r="G151" s="37"/>
      <c r="H151" s="37"/>
      <c r="I151" s="189"/>
      <c r="J151" s="37"/>
      <c r="K151" s="37"/>
      <c r="L151" s="40"/>
      <c r="M151" s="190"/>
      <c r="N151" s="191"/>
      <c r="O151" s="65"/>
      <c r="P151" s="65"/>
      <c r="Q151" s="65"/>
      <c r="R151" s="65"/>
      <c r="S151" s="65"/>
      <c r="T151" s="66"/>
      <c r="U151" s="35"/>
      <c r="V151" s="35"/>
      <c r="W151" s="35"/>
      <c r="X151" s="35"/>
      <c r="Y151" s="35"/>
      <c r="Z151" s="35"/>
      <c r="AA151" s="35"/>
      <c r="AB151" s="35"/>
      <c r="AC151" s="35"/>
      <c r="AD151" s="35"/>
      <c r="AE151" s="35"/>
      <c r="AT151" s="18" t="s">
        <v>129</v>
      </c>
      <c r="AU151" s="18" t="s">
        <v>86</v>
      </c>
    </row>
    <row r="152" spans="1:65" s="13" customFormat="1" ht="10.199999999999999">
      <c r="B152" s="192"/>
      <c r="C152" s="193"/>
      <c r="D152" s="194" t="s">
        <v>131</v>
      </c>
      <c r="E152" s="195" t="s">
        <v>19</v>
      </c>
      <c r="F152" s="196" t="s">
        <v>141</v>
      </c>
      <c r="G152" s="193"/>
      <c r="H152" s="195" t="s">
        <v>19</v>
      </c>
      <c r="I152" s="197"/>
      <c r="J152" s="193"/>
      <c r="K152" s="193"/>
      <c r="L152" s="198"/>
      <c r="M152" s="199"/>
      <c r="N152" s="200"/>
      <c r="O152" s="200"/>
      <c r="P152" s="200"/>
      <c r="Q152" s="200"/>
      <c r="R152" s="200"/>
      <c r="S152" s="200"/>
      <c r="T152" s="201"/>
      <c r="AT152" s="202" t="s">
        <v>131</v>
      </c>
      <c r="AU152" s="202" t="s">
        <v>86</v>
      </c>
      <c r="AV152" s="13" t="s">
        <v>84</v>
      </c>
      <c r="AW152" s="13" t="s">
        <v>36</v>
      </c>
      <c r="AX152" s="13" t="s">
        <v>76</v>
      </c>
      <c r="AY152" s="202" t="s">
        <v>120</v>
      </c>
    </row>
    <row r="153" spans="1:65" s="14" customFormat="1" ht="10.199999999999999">
      <c r="B153" s="203"/>
      <c r="C153" s="204"/>
      <c r="D153" s="194" t="s">
        <v>131</v>
      </c>
      <c r="E153" s="205" t="s">
        <v>19</v>
      </c>
      <c r="F153" s="206" t="s">
        <v>356</v>
      </c>
      <c r="G153" s="204"/>
      <c r="H153" s="207">
        <v>119.52500000000001</v>
      </c>
      <c r="I153" s="208"/>
      <c r="J153" s="204"/>
      <c r="K153" s="204"/>
      <c r="L153" s="209"/>
      <c r="M153" s="210"/>
      <c r="N153" s="211"/>
      <c r="O153" s="211"/>
      <c r="P153" s="211"/>
      <c r="Q153" s="211"/>
      <c r="R153" s="211"/>
      <c r="S153" s="211"/>
      <c r="T153" s="212"/>
      <c r="AT153" s="213" t="s">
        <v>131</v>
      </c>
      <c r="AU153" s="213" t="s">
        <v>86</v>
      </c>
      <c r="AV153" s="14" t="s">
        <v>86</v>
      </c>
      <c r="AW153" s="14" t="s">
        <v>36</v>
      </c>
      <c r="AX153" s="14" t="s">
        <v>76</v>
      </c>
      <c r="AY153" s="213" t="s">
        <v>120</v>
      </c>
    </row>
    <row r="154" spans="1:65" s="2" customFormat="1" ht="16.5" customHeight="1">
      <c r="A154" s="35"/>
      <c r="B154" s="36"/>
      <c r="C154" s="214" t="s">
        <v>247</v>
      </c>
      <c r="D154" s="214" t="s">
        <v>201</v>
      </c>
      <c r="E154" s="215" t="s">
        <v>243</v>
      </c>
      <c r="F154" s="216" t="s">
        <v>244</v>
      </c>
      <c r="G154" s="217" t="s">
        <v>170</v>
      </c>
      <c r="H154" s="218">
        <v>43.029000000000003</v>
      </c>
      <c r="I154" s="219"/>
      <c r="J154" s="220">
        <f>ROUND(I154*H154,2)</f>
        <v>0</v>
      </c>
      <c r="K154" s="216" t="s">
        <v>126</v>
      </c>
      <c r="L154" s="221"/>
      <c r="M154" s="222" t="s">
        <v>19</v>
      </c>
      <c r="N154" s="223" t="s">
        <v>47</v>
      </c>
      <c r="O154" s="65"/>
      <c r="P154" s="183">
        <f>O154*H154</f>
        <v>0</v>
      </c>
      <c r="Q154" s="183">
        <v>1</v>
      </c>
      <c r="R154" s="183">
        <f>Q154*H154</f>
        <v>43.029000000000003</v>
      </c>
      <c r="S154" s="183">
        <v>0</v>
      </c>
      <c r="T154" s="184">
        <f>S154*H154</f>
        <v>0</v>
      </c>
      <c r="U154" s="35"/>
      <c r="V154" s="35"/>
      <c r="W154" s="35"/>
      <c r="X154" s="35"/>
      <c r="Y154" s="35"/>
      <c r="Z154" s="35"/>
      <c r="AA154" s="35"/>
      <c r="AB154" s="35"/>
      <c r="AC154" s="35"/>
      <c r="AD154" s="35"/>
      <c r="AE154" s="35"/>
      <c r="AR154" s="185" t="s">
        <v>180</v>
      </c>
      <c r="AT154" s="185" t="s">
        <v>201</v>
      </c>
      <c r="AU154" s="185" t="s">
        <v>86</v>
      </c>
      <c r="AY154" s="18" t="s">
        <v>120</v>
      </c>
      <c r="BE154" s="186">
        <f>IF(N154="základní",J154,0)</f>
        <v>0</v>
      </c>
      <c r="BF154" s="186">
        <f>IF(N154="snížená",J154,0)</f>
        <v>0</v>
      </c>
      <c r="BG154" s="186">
        <f>IF(N154="zákl. přenesená",J154,0)</f>
        <v>0</v>
      </c>
      <c r="BH154" s="186">
        <f>IF(N154="sníž. přenesená",J154,0)</f>
        <v>0</v>
      </c>
      <c r="BI154" s="186">
        <f>IF(N154="nulová",J154,0)</f>
        <v>0</v>
      </c>
      <c r="BJ154" s="18" t="s">
        <v>84</v>
      </c>
      <c r="BK154" s="186">
        <f>ROUND(I154*H154,2)</f>
        <v>0</v>
      </c>
      <c r="BL154" s="18" t="s">
        <v>127</v>
      </c>
      <c r="BM154" s="185" t="s">
        <v>357</v>
      </c>
    </row>
    <row r="155" spans="1:65" s="14" customFormat="1" ht="10.199999999999999">
      <c r="B155" s="203"/>
      <c r="C155" s="204"/>
      <c r="D155" s="194" t="s">
        <v>131</v>
      </c>
      <c r="E155" s="204"/>
      <c r="F155" s="206" t="s">
        <v>358</v>
      </c>
      <c r="G155" s="204"/>
      <c r="H155" s="207">
        <v>43.029000000000003</v>
      </c>
      <c r="I155" s="208"/>
      <c r="J155" s="204"/>
      <c r="K155" s="204"/>
      <c r="L155" s="209"/>
      <c r="M155" s="210"/>
      <c r="N155" s="211"/>
      <c r="O155" s="211"/>
      <c r="P155" s="211"/>
      <c r="Q155" s="211"/>
      <c r="R155" s="211"/>
      <c r="S155" s="211"/>
      <c r="T155" s="212"/>
      <c r="AT155" s="213" t="s">
        <v>131</v>
      </c>
      <c r="AU155" s="213" t="s">
        <v>86</v>
      </c>
      <c r="AV155" s="14" t="s">
        <v>86</v>
      </c>
      <c r="AW155" s="14" t="s">
        <v>4</v>
      </c>
      <c r="AX155" s="14" t="s">
        <v>84</v>
      </c>
      <c r="AY155" s="213" t="s">
        <v>120</v>
      </c>
    </row>
    <row r="156" spans="1:65" s="2" customFormat="1" ht="21.75" customHeight="1">
      <c r="A156" s="35"/>
      <c r="B156" s="36"/>
      <c r="C156" s="174" t="s">
        <v>258</v>
      </c>
      <c r="D156" s="174" t="s">
        <v>122</v>
      </c>
      <c r="E156" s="175" t="s">
        <v>248</v>
      </c>
      <c r="F156" s="176" t="s">
        <v>249</v>
      </c>
      <c r="G156" s="177" t="s">
        <v>125</v>
      </c>
      <c r="H156" s="178">
        <v>99.825000000000003</v>
      </c>
      <c r="I156" s="179"/>
      <c r="J156" s="180">
        <f>ROUND(I156*H156,2)</f>
        <v>0</v>
      </c>
      <c r="K156" s="176" t="s">
        <v>126</v>
      </c>
      <c r="L156" s="40"/>
      <c r="M156" s="181" t="s">
        <v>19</v>
      </c>
      <c r="N156" s="182" t="s">
        <v>47</v>
      </c>
      <c r="O156" s="65"/>
      <c r="P156" s="183">
        <f>O156*H156</f>
        <v>0</v>
      </c>
      <c r="Q156" s="183">
        <v>0</v>
      </c>
      <c r="R156" s="183">
        <f>Q156*H156</f>
        <v>0</v>
      </c>
      <c r="S156" s="183">
        <v>0</v>
      </c>
      <c r="T156" s="184">
        <f>S156*H156</f>
        <v>0</v>
      </c>
      <c r="U156" s="35"/>
      <c r="V156" s="35"/>
      <c r="W156" s="35"/>
      <c r="X156" s="35"/>
      <c r="Y156" s="35"/>
      <c r="Z156" s="35"/>
      <c r="AA156" s="35"/>
      <c r="AB156" s="35"/>
      <c r="AC156" s="35"/>
      <c r="AD156" s="35"/>
      <c r="AE156" s="35"/>
      <c r="AR156" s="185" t="s">
        <v>127</v>
      </c>
      <c r="AT156" s="185" t="s">
        <v>122</v>
      </c>
      <c r="AU156" s="185" t="s">
        <v>86</v>
      </c>
      <c r="AY156" s="18" t="s">
        <v>120</v>
      </c>
      <c r="BE156" s="186">
        <f>IF(N156="základní",J156,0)</f>
        <v>0</v>
      </c>
      <c r="BF156" s="186">
        <f>IF(N156="snížená",J156,0)</f>
        <v>0</v>
      </c>
      <c r="BG156" s="186">
        <f>IF(N156="zákl. přenesená",J156,0)</f>
        <v>0</v>
      </c>
      <c r="BH156" s="186">
        <f>IF(N156="sníž. přenesená",J156,0)</f>
        <v>0</v>
      </c>
      <c r="BI156" s="186">
        <f>IF(N156="nulová",J156,0)</f>
        <v>0</v>
      </c>
      <c r="BJ156" s="18" t="s">
        <v>84</v>
      </c>
      <c r="BK156" s="186">
        <f>ROUND(I156*H156,2)</f>
        <v>0</v>
      </c>
      <c r="BL156" s="18" t="s">
        <v>127</v>
      </c>
      <c r="BM156" s="185" t="s">
        <v>359</v>
      </c>
    </row>
    <row r="157" spans="1:65" s="2" customFormat="1" ht="10.199999999999999">
      <c r="A157" s="35"/>
      <c r="B157" s="36"/>
      <c r="C157" s="37"/>
      <c r="D157" s="187" t="s">
        <v>129</v>
      </c>
      <c r="E157" s="37"/>
      <c r="F157" s="188" t="s">
        <v>251</v>
      </c>
      <c r="G157" s="37"/>
      <c r="H157" s="37"/>
      <c r="I157" s="189"/>
      <c r="J157" s="37"/>
      <c r="K157" s="37"/>
      <c r="L157" s="40"/>
      <c r="M157" s="190"/>
      <c r="N157" s="191"/>
      <c r="O157" s="65"/>
      <c r="P157" s="65"/>
      <c r="Q157" s="65"/>
      <c r="R157" s="65"/>
      <c r="S157" s="65"/>
      <c r="T157" s="66"/>
      <c r="U157" s="35"/>
      <c r="V157" s="35"/>
      <c r="W157" s="35"/>
      <c r="X157" s="35"/>
      <c r="Y157" s="35"/>
      <c r="Z157" s="35"/>
      <c r="AA157" s="35"/>
      <c r="AB157" s="35"/>
      <c r="AC157" s="35"/>
      <c r="AD157" s="35"/>
      <c r="AE157" s="35"/>
      <c r="AT157" s="18" t="s">
        <v>129</v>
      </c>
      <c r="AU157" s="18" t="s">
        <v>86</v>
      </c>
    </row>
    <row r="158" spans="1:65" s="13" customFormat="1" ht="10.199999999999999">
      <c r="B158" s="192"/>
      <c r="C158" s="193"/>
      <c r="D158" s="194" t="s">
        <v>131</v>
      </c>
      <c r="E158" s="195" t="s">
        <v>19</v>
      </c>
      <c r="F158" s="196" t="s">
        <v>252</v>
      </c>
      <c r="G158" s="193"/>
      <c r="H158" s="195" t="s">
        <v>19</v>
      </c>
      <c r="I158" s="197"/>
      <c r="J158" s="193"/>
      <c r="K158" s="193"/>
      <c r="L158" s="198"/>
      <c r="M158" s="199"/>
      <c r="N158" s="200"/>
      <c r="O158" s="200"/>
      <c r="P158" s="200"/>
      <c r="Q158" s="200"/>
      <c r="R158" s="200"/>
      <c r="S158" s="200"/>
      <c r="T158" s="201"/>
      <c r="AT158" s="202" t="s">
        <v>131</v>
      </c>
      <c r="AU158" s="202" t="s">
        <v>86</v>
      </c>
      <c r="AV158" s="13" t="s">
        <v>84</v>
      </c>
      <c r="AW158" s="13" t="s">
        <v>36</v>
      </c>
      <c r="AX158" s="13" t="s">
        <v>76</v>
      </c>
      <c r="AY158" s="202" t="s">
        <v>120</v>
      </c>
    </row>
    <row r="159" spans="1:65" s="14" customFormat="1" ht="10.199999999999999">
      <c r="B159" s="203"/>
      <c r="C159" s="204"/>
      <c r="D159" s="194" t="s">
        <v>131</v>
      </c>
      <c r="E159" s="205" t="s">
        <v>19</v>
      </c>
      <c r="F159" s="206" t="s">
        <v>360</v>
      </c>
      <c r="G159" s="204"/>
      <c r="H159" s="207">
        <v>104.75</v>
      </c>
      <c r="I159" s="208"/>
      <c r="J159" s="204"/>
      <c r="K159" s="204"/>
      <c r="L159" s="209"/>
      <c r="M159" s="210"/>
      <c r="N159" s="211"/>
      <c r="O159" s="211"/>
      <c r="P159" s="211"/>
      <c r="Q159" s="211"/>
      <c r="R159" s="211"/>
      <c r="S159" s="211"/>
      <c r="T159" s="212"/>
      <c r="AT159" s="213" t="s">
        <v>131</v>
      </c>
      <c r="AU159" s="213" t="s">
        <v>86</v>
      </c>
      <c r="AV159" s="14" t="s">
        <v>86</v>
      </c>
      <c r="AW159" s="14" t="s">
        <v>36</v>
      </c>
      <c r="AX159" s="14" t="s">
        <v>76</v>
      </c>
      <c r="AY159" s="213" t="s">
        <v>120</v>
      </c>
    </row>
    <row r="160" spans="1:65" s="13" customFormat="1" ht="10.199999999999999">
      <c r="B160" s="192"/>
      <c r="C160" s="193"/>
      <c r="D160" s="194" t="s">
        <v>131</v>
      </c>
      <c r="E160" s="195" t="s">
        <v>19</v>
      </c>
      <c r="F160" s="196" t="s">
        <v>254</v>
      </c>
      <c r="G160" s="193"/>
      <c r="H160" s="195" t="s">
        <v>19</v>
      </c>
      <c r="I160" s="197"/>
      <c r="J160" s="193"/>
      <c r="K160" s="193"/>
      <c r="L160" s="198"/>
      <c r="M160" s="199"/>
      <c r="N160" s="200"/>
      <c r="O160" s="200"/>
      <c r="P160" s="200"/>
      <c r="Q160" s="200"/>
      <c r="R160" s="200"/>
      <c r="S160" s="200"/>
      <c r="T160" s="201"/>
      <c r="AT160" s="202" t="s">
        <v>131</v>
      </c>
      <c r="AU160" s="202" t="s">
        <v>86</v>
      </c>
      <c r="AV160" s="13" t="s">
        <v>84</v>
      </c>
      <c r="AW160" s="13" t="s">
        <v>36</v>
      </c>
      <c r="AX160" s="13" t="s">
        <v>76</v>
      </c>
      <c r="AY160" s="202" t="s">
        <v>120</v>
      </c>
    </row>
    <row r="161" spans="1:65" s="14" customFormat="1" ht="10.199999999999999">
      <c r="B161" s="203"/>
      <c r="C161" s="204"/>
      <c r="D161" s="194" t="s">
        <v>131</v>
      </c>
      <c r="E161" s="205" t="s">
        <v>19</v>
      </c>
      <c r="F161" s="206" t="s">
        <v>361</v>
      </c>
      <c r="G161" s="204"/>
      <c r="H161" s="207">
        <v>-4.9249999999999998</v>
      </c>
      <c r="I161" s="208"/>
      <c r="J161" s="204"/>
      <c r="K161" s="204"/>
      <c r="L161" s="209"/>
      <c r="M161" s="210"/>
      <c r="N161" s="211"/>
      <c r="O161" s="211"/>
      <c r="P161" s="211"/>
      <c r="Q161" s="211"/>
      <c r="R161" s="211"/>
      <c r="S161" s="211"/>
      <c r="T161" s="212"/>
      <c r="AT161" s="213" t="s">
        <v>131</v>
      </c>
      <c r="AU161" s="213" t="s">
        <v>86</v>
      </c>
      <c r="AV161" s="14" t="s">
        <v>86</v>
      </c>
      <c r="AW161" s="14" t="s">
        <v>36</v>
      </c>
      <c r="AX161" s="14" t="s">
        <v>76</v>
      </c>
      <c r="AY161" s="213" t="s">
        <v>120</v>
      </c>
    </row>
    <row r="162" spans="1:65" s="2" customFormat="1" ht="33" customHeight="1">
      <c r="A162" s="35"/>
      <c r="B162" s="36"/>
      <c r="C162" s="174" t="s">
        <v>7</v>
      </c>
      <c r="D162" s="174" t="s">
        <v>122</v>
      </c>
      <c r="E162" s="175" t="s">
        <v>259</v>
      </c>
      <c r="F162" s="176" t="s">
        <v>260</v>
      </c>
      <c r="G162" s="177" t="s">
        <v>125</v>
      </c>
      <c r="H162" s="178">
        <v>104.75</v>
      </c>
      <c r="I162" s="179"/>
      <c r="J162" s="180">
        <f>ROUND(I162*H162,2)</f>
        <v>0</v>
      </c>
      <c r="K162" s="176" t="s">
        <v>126</v>
      </c>
      <c r="L162" s="40"/>
      <c r="M162" s="181" t="s">
        <v>19</v>
      </c>
      <c r="N162" s="182" t="s">
        <v>47</v>
      </c>
      <c r="O162" s="65"/>
      <c r="P162" s="183">
        <f>O162*H162</f>
        <v>0</v>
      </c>
      <c r="Q162" s="183">
        <v>0.04</v>
      </c>
      <c r="R162" s="183">
        <f>Q162*H162</f>
        <v>4.1900000000000004</v>
      </c>
      <c r="S162" s="183">
        <v>0</v>
      </c>
      <c r="T162" s="184">
        <f>S162*H162</f>
        <v>0</v>
      </c>
      <c r="U162" s="35"/>
      <c r="V162" s="35"/>
      <c r="W162" s="35"/>
      <c r="X162" s="35"/>
      <c r="Y162" s="35"/>
      <c r="Z162" s="35"/>
      <c r="AA162" s="35"/>
      <c r="AB162" s="35"/>
      <c r="AC162" s="35"/>
      <c r="AD162" s="35"/>
      <c r="AE162" s="35"/>
      <c r="AR162" s="185" t="s">
        <v>127</v>
      </c>
      <c r="AT162" s="185" t="s">
        <v>122</v>
      </c>
      <c r="AU162" s="185" t="s">
        <v>86</v>
      </c>
      <c r="AY162" s="18" t="s">
        <v>120</v>
      </c>
      <c r="BE162" s="186">
        <f>IF(N162="základní",J162,0)</f>
        <v>0</v>
      </c>
      <c r="BF162" s="186">
        <f>IF(N162="snížená",J162,0)</f>
        <v>0</v>
      </c>
      <c r="BG162" s="186">
        <f>IF(N162="zákl. přenesená",J162,0)</f>
        <v>0</v>
      </c>
      <c r="BH162" s="186">
        <f>IF(N162="sníž. přenesená",J162,0)</f>
        <v>0</v>
      </c>
      <c r="BI162" s="186">
        <f>IF(N162="nulová",J162,0)</f>
        <v>0</v>
      </c>
      <c r="BJ162" s="18" t="s">
        <v>84</v>
      </c>
      <c r="BK162" s="186">
        <f>ROUND(I162*H162,2)</f>
        <v>0</v>
      </c>
      <c r="BL162" s="18" t="s">
        <v>127</v>
      </c>
      <c r="BM162" s="185" t="s">
        <v>362</v>
      </c>
    </row>
    <row r="163" spans="1:65" s="2" customFormat="1" ht="10.199999999999999">
      <c r="A163" s="35"/>
      <c r="B163" s="36"/>
      <c r="C163" s="37"/>
      <c r="D163" s="187" t="s">
        <v>129</v>
      </c>
      <c r="E163" s="37"/>
      <c r="F163" s="188" t="s">
        <v>262</v>
      </c>
      <c r="G163" s="37"/>
      <c r="H163" s="37"/>
      <c r="I163" s="189"/>
      <c r="J163" s="37"/>
      <c r="K163" s="37"/>
      <c r="L163" s="40"/>
      <c r="M163" s="190"/>
      <c r="N163" s="191"/>
      <c r="O163" s="65"/>
      <c r="P163" s="65"/>
      <c r="Q163" s="65"/>
      <c r="R163" s="65"/>
      <c r="S163" s="65"/>
      <c r="T163" s="66"/>
      <c r="U163" s="35"/>
      <c r="V163" s="35"/>
      <c r="W163" s="35"/>
      <c r="X163" s="35"/>
      <c r="Y163" s="35"/>
      <c r="Z163" s="35"/>
      <c r="AA163" s="35"/>
      <c r="AB163" s="35"/>
      <c r="AC163" s="35"/>
      <c r="AD163" s="35"/>
      <c r="AE163" s="35"/>
      <c r="AT163" s="18" t="s">
        <v>129</v>
      </c>
      <c r="AU163" s="18" t="s">
        <v>86</v>
      </c>
    </row>
    <row r="164" spans="1:65" s="13" customFormat="1" ht="10.199999999999999">
      <c r="B164" s="192"/>
      <c r="C164" s="193"/>
      <c r="D164" s="194" t="s">
        <v>131</v>
      </c>
      <c r="E164" s="195" t="s">
        <v>19</v>
      </c>
      <c r="F164" s="196" t="s">
        <v>263</v>
      </c>
      <c r="G164" s="193"/>
      <c r="H164" s="195" t="s">
        <v>19</v>
      </c>
      <c r="I164" s="197"/>
      <c r="J164" s="193"/>
      <c r="K164" s="193"/>
      <c r="L164" s="198"/>
      <c r="M164" s="199"/>
      <c r="N164" s="200"/>
      <c r="O164" s="200"/>
      <c r="P164" s="200"/>
      <c r="Q164" s="200"/>
      <c r="R164" s="200"/>
      <c r="S164" s="200"/>
      <c r="T164" s="201"/>
      <c r="AT164" s="202" t="s">
        <v>131</v>
      </c>
      <c r="AU164" s="202" t="s">
        <v>86</v>
      </c>
      <c r="AV164" s="13" t="s">
        <v>84</v>
      </c>
      <c r="AW164" s="13" t="s">
        <v>36</v>
      </c>
      <c r="AX164" s="13" t="s">
        <v>76</v>
      </c>
      <c r="AY164" s="202" t="s">
        <v>120</v>
      </c>
    </row>
    <row r="165" spans="1:65" s="14" customFormat="1" ht="10.199999999999999">
      <c r="B165" s="203"/>
      <c r="C165" s="204"/>
      <c r="D165" s="194" t="s">
        <v>131</v>
      </c>
      <c r="E165" s="205" t="s">
        <v>19</v>
      </c>
      <c r="F165" s="206" t="s">
        <v>360</v>
      </c>
      <c r="G165" s="204"/>
      <c r="H165" s="207">
        <v>104.75</v>
      </c>
      <c r="I165" s="208"/>
      <c r="J165" s="204"/>
      <c r="K165" s="204"/>
      <c r="L165" s="209"/>
      <c r="M165" s="210"/>
      <c r="N165" s="211"/>
      <c r="O165" s="211"/>
      <c r="P165" s="211"/>
      <c r="Q165" s="211"/>
      <c r="R165" s="211"/>
      <c r="S165" s="211"/>
      <c r="T165" s="212"/>
      <c r="AT165" s="213" t="s">
        <v>131</v>
      </c>
      <c r="AU165" s="213" t="s">
        <v>86</v>
      </c>
      <c r="AV165" s="14" t="s">
        <v>86</v>
      </c>
      <c r="AW165" s="14" t="s">
        <v>36</v>
      </c>
      <c r="AX165" s="14" t="s">
        <v>76</v>
      </c>
      <c r="AY165" s="213" t="s">
        <v>120</v>
      </c>
    </row>
    <row r="166" spans="1:65" s="2" customFormat="1" ht="16.5" customHeight="1">
      <c r="A166" s="35"/>
      <c r="B166" s="36"/>
      <c r="C166" s="214" t="s">
        <v>269</v>
      </c>
      <c r="D166" s="214" t="s">
        <v>201</v>
      </c>
      <c r="E166" s="215" t="s">
        <v>264</v>
      </c>
      <c r="F166" s="216" t="s">
        <v>265</v>
      </c>
      <c r="G166" s="217" t="s">
        <v>125</v>
      </c>
      <c r="H166" s="218">
        <v>105.798</v>
      </c>
      <c r="I166" s="219"/>
      <c r="J166" s="220">
        <f>ROUND(I166*H166,2)</f>
        <v>0</v>
      </c>
      <c r="K166" s="216" t="s">
        <v>126</v>
      </c>
      <c r="L166" s="221"/>
      <c r="M166" s="222" t="s">
        <v>19</v>
      </c>
      <c r="N166" s="223" t="s">
        <v>47</v>
      </c>
      <c r="O166" s="65"/>
      <c r="P166" s="183">
        <f>O166*H166</f>
        <v>0</v>
      </c>
      <c r="Q166" s="183">
        <v>5.5999999999999999E-3</v>
      </c>
      <c r="R166" s="183">
        <f>Q166*H166</f>
        <v>0.59246880000000002</v>
      </c>
      <c r="S166" s="183">
        <v>0</v>
      </c>
      <c r="T166" s="184">
        <f>S166*H166</f>
        <v>0</v>
      </c>
      <c r="U166" s="35"/>
      <c r="V166" s="35"/>
      <c r="W166" s="35"/>
      <c r="X166" s="35"/>
      <c r="Y166" s="35"/>
      <c r="Z166" s="35"/>
      <c r="AA166" s="35"/>
      <c r="AB166" s="35"/>
      <c r="AC166" s="35"/>
      <c r="AD166" s="35"/>
      <c r="AE166" s="35"/>
      <c r="AR166" s="185" t="s">
        <v>180</v>
      </c>
      <c r="AT166" s="185" t="s">
        <v>201</v>
      </c>
      <c r="AU166" s="185" t="s">
        <v>86</v>
      </c>
      <c r="AY166" s="18" t="s">
        <v>120</v>
      </c>
      <c r="BE166" s="186">
        <f>IF(N166="základní",J166,0)</f>
        <v>0</v>
      </c>
      <c r="BF166" s="186">
        <f>IF(N166="snížená",J166,0)</f>
        <v>0</v>
      </c>
      <c r="BG166" s="186">
        <f>IF(N166="zákl. přenesená",J166,0)</f>
        <v>0</v>
      </c>
      <c r="BH166" s="186">
        <f>IF(N166="sníž. přenesená",J166,0)</f>
        <v>0</v>
      </c>
      <c r="BI166" s="186">
        <f>IF(N166="nulová",J166,0)</f>
        <v>0</v>
      </c>
      <c r="BJ166" s="18" t="s">
        <v>84</v>
      </c>
      <c r="BK166" s="186">
        <f>ROUND(I166*H166,2)</f>
        <v>0</v>
      </c>
      <c r="BL166" s="18" t="s">
        <v>127</v>
      </c>
      <c r="BM166" s="185" t="s">
        <v>363</v>
      </c>
    </row>
    <row r="167" spans="1:65" s="14" customFormat="1" ht="10.199999999999999">
      <c r="B167" s="203"/>
      <c r="C167" s="204"/>
      <c r="D167" s="194" t="s">
        <v>131</v>
      </c>
      <c r="E167" s="204"/>
      <c r="F167" s="206" t="s">
        <v>364</v>
      </c>
      <c r="G167" s="204"/>
      <c r="H167" s="207">
        <v>105.798</v>
      </c>
      <c r="I167" s="208"/>
      <c r="J167" s="204"/>
      <c r="K167" s="204"/>
      <c r="L167" s="209"/>
      <c r="M167" s="210"/>
      <c r="N167" s="211"/>
      <c r="O167" s="211"/>
      <c r="P167" s="211"/>
      <c r="Q167" s="211"/>
      <c r="R167" s="211"/>
      <c r="S167" s="211"/>
      <c r="T167" s="212"/>
      <c r="AT167" s="213" t="s">
        <v>131</v>
      </c>
      <c r="AU167" s="213" t="s">
        <v>86</v>
      </c>
      <c r="AV167" s="14" t="s">
        <v>86</v>
      </c>
      <c r="AW167" s="14" t="s">
        <v>4</v>
      </c>
      <c r="AX167" s="14" t="s">
        <v>84</v>
      </c>
      <c r="AY167" s="213" t="s">
        <v>120</v>
      </c>
    </row>
    <row r="168" spans="1:65" s="12" customFormat="1" ht="22.8" customHeight="1">
      <c r="B168" s="158"/>
      <c r="C168" s="159"/>
      <c r="D168" s="160" t="s">
        <v>75</v>
      </c>
      <c r="E168" s="172" t="s">
        <v>187</v>
      </c>
      <c r="F168" s="172" t="s">
        <v>268</v>
      </c>
      <c r="G168" s="159"/>
      <c r="H168" s="159"/>
      <c r="I168" s="162"/>
      <c r="J168" s="173">
        <f>BK168</f>
        <v>0</v>
      </c>
      <c r="K168" s="159"/>
      <c r="L168" s="164"/>
      <c r="M168" s="165"/>
      <c r="N168" s="166"/>
      <c r="O168" s="166"/>
      <c r="P168" s="167">
        <f>SUM(P169:P176)</f>
        <v>0</v>
      </c>
      <c r="Q168" s="166"/>
      <c r="R168" s="167">
        <f>SUM(R169:R176)</f>
        <v>10.519555950000001</v>
      </c>
      <c r="S168" s="166"/>
      <c r="T168" s="168">
        <f>SUM(T169:T176)</f>
        <v>0</v>
      </c>
      <c r="AR168" s="169" t="s">
        <v>84</v>
      </c>
      <c r="AT168" s="170" t="s">
        <v>75</v>
      </c>
      <c r="AU168" s="170" t="s">
        <v>84</v>
      </c>
      <c r="AY168" s="169" t="s">
        <v>120</v>
      </c>
      <c r="BK168" s="171">
        <f>SUM(BK169:BK176)</f>
        <v>0</v>
      </c>
    </row>
    <row r="169" spans="1:65" s="2" customFormat="1" ht="24.15" customHeight="1">
      <c r="A169" s="35"/>
      <c r="B169" s="36"/>
      <c r="C169" s="174" t="s">
        <v>277</v>
      </c>
      <c r="D169" s="174" t="s">
        <v>122</v>
      </c>
      <c r="E169" s="175" t="s">
        <v>270</v>
      </c>
      <c r="F169" s="176" t="s">
        <v>271</v>
      </c>
      <c r="G169" s="177" t="s">
        <v>272</v>
      </c>
      <c r="H169" s="178">
        <v>49.25</v>
      </c>
      <c r="I169" s="179"/>
      <c r="J169" s="180">
        <f>ROUND(I169*H169,2)</f>
        <v>0</v>
      </c>
      <c r="K169" s="176" t="s">
        <v>126</v>
      </c>
      <c r="L169" s="40"/>
      <c r="M169" s="181" t="s">
        <v>19</v>
      </c>
      <c r="N169" s="182" t="s">
        <v>47</v>
      </c>
      <c r="O169" s="65"/>
      <c r="P169" s="183">
        <f>O169*H169</f>
        <v>0</v>
      </c>
      <c r="Q169" s="183">
        <v>0.15540000000000001</v>
      </c>
      <c r="R169" s="183">
        <f>Q169*H169</f>
        <v>7.6534500000000003</v>
      </c>
      <c r="S169" s="183">
        <v>0</v>
      </c>
      <c r="T169" s="184">
        <f>S169*H169</f>
        <v>0</v>
      </c>
      <c r="U169" s="35"/>
      <c r="V169" s="35"/>
      <c r="W169" s="35"/>
      <c r="X169" s="35"/>
      <c r="Y169" s="35"/>
      <c r="Z169" s="35"/>
      <c r="AA169" s="35"/>
      <c r="AB169" s="35"/>
      <c r="AC169" s="35"/>
      <c r="AD169" s="35"/>
      <c r="AE169" s="35"/>
      <c r="AR169" s="185" t="s">
        <v>127</v>
      </c>
      <c r="AT169" s="185" t="s">
        <v>122</v>
      </c>
      <c r="AU169" s="185" t="s">
        <v>86</v>
      </c>
      <c r="AY169" s="18" t="s">
        <v>120</v>
      </c>
      <c r="BE169" s="186">
        <f>IF(N169="základní",J169,0)</f>
        <v>0</v>
      </c>
      <c r="BF169" s="186">
        <f>IF(N169="snížená",J169,0)</f>
        <v>0</v>
      </c>
      <c r="BG169" s="186">
        <f>IF(N169="zákl. přenesená",J169,0)</f>
        <v>0</v>
      </c>
      <c r="BH169" s="186">
        <f>IF(N169="sníž. přenesená",J169,0)</f>
        <v>0</v>
      </c>
      <c r="BI169" s="186">
        <f>IF(N169="nulová",J169,0)</f>
        <v>0</v>
      </c>
      <c r="BJ169" s="18" t="s">
        <v>84</v>
      </c>
      <c r="BK169" s="186">
        <f>ROUND(I169*H169,2)</f>
        <v>0</v>
      </c>
      <c r="BL169" s="18" t="s">
        <v>127</v>
      </c>
      <c r="BM169" s="185" t="s">
        <v>365</v>
      </c>
    </row>
    <row r="170" spans="1:65" s="2" customFormat="1" ht="10.199999999999999">
      <c r="A170" s="35"/>
      <c r="B170" s="36"/>
      <c r="C170" s="37"/>
      <c r="D170" s="187" t="s">
        <v>129</v>
      </c>
      <c r="E170" s="37"/>
      <c r="F170" s="188" t="s">
        <v>274</v>
      </c>
      <c r="G170" s="37"/>
      <c r="H170" s="37"/>
      <c r="I170" s="189"/>
      <c r="J170" s="37"/>
      <c r="K170" s="37"/>
      <c r="L170" s="40"/>
      <c r="M170" s="190"/>
      <c r="N170" s="191"/>
      <c r="O170" s="65"/>
      <c r="P170" s="65"/>
      <c r="Q170" s="65"/>
      <c r="R170" s="65"/>
      <c r="S170" s="65"/>
      <c r="T170" s="66"/>
      <c r="U170" s="35"/>
      <c r="V170" s="35"/>
      <c r="W170" s="35"/>
      <c r="X170" s="35"/>
      <c r="Y170" s="35"/>
      <c r="Z170" s="35"/>
      <c r="AA170" s="35"/>
      <c r="AB170" s="35"/>
      <c r="AC170" s="35"/>
      <c r="AD170" s="35"/>
      <c r="AE170" s="35"/>
      <c r="AT170" s="18" t="s">
        <v>129</v>
      </c>
      <c r="AU170" s="18" t="s">
        <v>86</v>
      </c>
    </row>
    <row r="171" spans="1:65" s="13" customFormat="1" ht="10.199999999999999">
      <c r="B171" s="192"/>
      <c r="C171" s="193"/>
      <c r="D171" s="194" t="s">
        <v>131</v>
      </c>
      <c r="E171" s="195" t="s">
        <v>19</v>
      </c>
      <c r="F171" s="196" t="s">
        <v>366</v>
      </c>
      <c r="G171" s="193"/>
      <c r="H171" s="195" t="s">
        <v>19</v>
      </c>
      <c r="I171" s="197"/>
      <c r="J171" s="193"/>
      <c r="K171" s="193"/>
      <c r="L171" s="198"/>
      <c r="M171" s="199"/>
      <c r="N171" s="200"/>
      <c r="O171" s="200"/>
      <c r="P171" s="200"/>
      <c r="Q171" s="200"/>
      <c r="R171" s="200"/>
      <c r="S171" s="200"/>
      <c r="T171" s="201"/>
      <c r="AT171" s="202" t="s">
        <v>131</v>
      </c>
      <c r="AU171" s="202" t="s">
        <v>86</v>
      </c>
      <c r="AV171" s="13" t="s">
        <v>84</v>
      </c>
      <c r="AW171" s="13" t="s">
        <v>36</v>
      </c>
      <c r="AX171" s="13" t="s">
        <v>76</v>
      </c>
      <c r="AY171" s="202" t="s">
        <v>120</v>
      </c>
    </row>
    <row r="172" spans="1:65" s="14" customFormat="1" ht="10.199999999999999">
      <c r="B172" s="203"/>
      <c r="C172" s="204"/>
      <c r="D172" s="194" t="s">
        <v>131</v>
      </c>
      <c r="E172" s="205" t="s">
        <v>19</v>
      </c>
      <c r="F172" s="206" t="s">
        <v>367</v>
      </c>
      <c r="G172" s="204"/>
      <c r="H172" s="207">
        <v>49.25</v>
      </c>
      <c r="I172" s="208"/>
      <c r="J172" s="204"/>
      <c r="K172" s="204"/>
      <c r="L172" s="209"/>
      <c r="M172" s="210"/>
      <c r="N172" s="211"/>
      <c r="O172" s="211"/>
      <c r="P172" s="211"/>
      <c r="Q172" s="211"/>
      <c r="R172" s="211"/>
      <c r="S172" s="211"/>
      <c r="T172" s="212"/>
      <c r="AT172" s="213" t="s">
        <v>131</v>
      </c>
      <c r="AU172" s="213" t="s">
        <v>86</v>
      </c>
      <c r="AV172" s="14" t="s">
        <v>86</v>
      </c>
      <c r="AW172" s="14" t="s">
        <v>36</v>
      </c>
      <c r="AX172" s="14" t="s">
        <v>76</v>
      </c>
      <c r="AY172" s="213" t="s">
        <v>120</v>
      </c>
    </row>
    <row r="173" spans="1:65" s="2" customFormat="1" ht="16.5" customHeight="1">
      <c r="A173" s="35"/>
      <c r="B173" s="36"/>
      <c r="C173" s="214" t="s">
        <v>282</v>
      </c>
      <c r="D173" s="214" t="s">
        <v>201</v>
      </c>
      <c r="E173" s="215" t="s">
        <v>278</v>
      </c>
      <c r="F173" s="216" t="s">
        <v>279</v>
      </c>
      <c r="G173" s="217" t="s">
        <v>272</v>
      </c>
      <c r="H173" s="218">
        <v>50.234999999999999</v>
      </c>
      <c r="I173" s="219"/>
      <c r="J173" s="220">
        <f>ROUND(I173*H173,2)</f>
        <v>0</v>
      </c>
      <c r="K173" s="216" t="s">
        <v>126</v>
      </c>
      <c r="L173" s="221"/>
      <c r="M173" s="222" t="s">
        <v>19</v>
      </c>
      <c r="N173" s="223" t="s">
        <v>47</v>
      </c>
      <c r="O173" s="65"/>
      <c r="P173" s="183">
        <f>O173*H173</f>
        <v>0</v>
      </c>
      <c r="Q173" s="183">
        <v>5.6120000000000003E-2</v>
      </c>
      <c r="R173" s="183">
        <f>Q173*H173</f>
        <v>2.8191882000000001</v>
      </c>
      <c r="S173" s="183">
        <v>0</v>
      </c>
      <c r="T173" s="184">
        <f>S173*H173</f>
        <v>0</v>
      </c>
      <c r="U173" s="35"/>
      <c r="V173" s="35"/>
      <c r="W173" s="35"/>
      <c r="X173" s="35"/>
      <c r="Y173" s="35"/>
      <c r="Z173" s="35"/>
      <c r="AA173" s="35"/>
      <c r="AB173" s="35"/>
      <c r="AC173" s="35"/>
      <c r="AD173" s="35"/>
      <c r="AE173" s="35"/>
      <c r="AR173" s="185" t="s">
        <v>180</v>
      </c>
      <c r="AT173" s="185" t="s">
        <v>201</v>
      </c>
      <c r="AU173" s="185" t="s">
        <v>86</v>
      </c>
      <c r="AY173" s="18" t="s">
        <v>120</v>
      </c>
      <c r="BE173" s="186">
        <f>IF(N173="základní",J173,0)</f>
        <v>0</v>
      </c>
      <c r="BF173" s="186">
        <f>IF(N173="snížená",J173,0)</f>
        <v>0</v>
      </c>
      <c r="BG173" s="186">
        <f>IF(N173="zákl. přenesená",J173,0)</f>
        <v>0</v>
      </c>
      <c r="BH173" s="186">
        <f>IF(N173="sníž. přenesená",J173,0)</f>
        <v>0</v>
      </c>
      <c r="BI173" s="186">
        <f>IF(N173="nulová",J173,0)</f>
        <v>0</v>
      </c>
      <c r="BJ173" s="18" t="s">
        <v>84</v>
      </c>
      <c r="BK173" s="186">
        <f>ROUND(I173*H173,2)</f>
        <v>0</v>
      </c>
      <c r="BL173" s="18" t="s">
        <v>127</v>
      </c>
      <c r="BM173" s="185" t="s">
        <v>368</v>
      </c>
    </row>
    <row r="174" spans="1:65" s="14" customFormat="1" ht="10.199999999999999">
      <c r="B174" s="203"/>
      <c r="C174" s="204"/>
      <c r="D174" s="194" t="s">
        <v>131</v>
      </c>
      <c r="E174" s="204"/>
      <c r="F174" s="206" t="s">
        <v>369</v>
      </c>
      <c r="G174" s="204"/>
      <c r="H174" s="207">
        <v>50.234999999999999</v>
      </c>
      <c r="I174" s="208"/>
      <c r="J174" s="204"/>
      <c r="K174" s="204"/>
      <c r="L174" s="209"/>
      <c r="M174" s="210"/>
      <c r="N174" s="211"/>
      <c r="O174" s="211"/>
      <c r="P174" s="211"/>
      <c r="Q174" s="211"/>
      <c r="R174" s="211"/>
      <c r="S174" s="211"/>
      <c r="T174" s="212"/>
      <c r="AT174" s="213" t="s">
        <v>131</v>
      </c>
      <c r="AU174" s="213" t="s">
        <v>86</v>
      </c>
      <c r="AV174" s="14" t="s">
        <v>86</v>
      </c>
      <c r="AW174" s="14" t="s">
        <v>4</v>
      </c>
      <c r="AX174" s="14" t="s">
        <v>84</v>
      </c>
      <c r="AY174" s="213" t="s">
        <v>120</v>
      </c>
    </row>
    <row r="175" spans="1:65" s="2" customFormat="1" ht="16.5" customHeight="1">
      <c r="A175" s="35"/>
      <c r="B175" s="36"/>
      <c r="C175" s="174" t="s">
        <v>287</v>
      </c>
      <c r="D175" s="174" t="s">
        <v>122</v>
      </c>
      <c r="E175" s="175" t="s">
        <v>293</v>
      </c>
      <c r="F175" s="176" t="s">
        <v>294</v>
      </c>
      <c r="G175" s="177" t="s">
        <v>125</v>
      </c>
      <c r="H175" s="178">
        <v>99.825000000000003</v>
      </c>
      <c r="I175" s="179"/>
      <c r="J175" s="180">
        <f>ROUND(I175*H175,2)</f>
        <v>0</v>
      </c>
      <c r="K175" s="176" t="s">
        <v>126</v>
      </c>
      <c r="L175" s="40"/>
      <c r="M175" s="181" t="s">
        <v>19</v>
      </c>
      <c r="N175" s="182" t="s">
        <v>47</v>
      </c>
      <c r="O175" s="65"/>
      <c r="P175" s="183">
        <f>O175*H175</f>
        <v>0</v>
      </c>
      <c r="Q175" s="183">
        <v>4.6999999999999999E-4</v>
      </c>
      <c r="R175" s="183">
        <f>Q175*H175</f>
        <v>4.6917750000000001E-2</v>
      </c>
      <c r="S175" s="183">
        <v>0</v>
      </c>
      <c r="T175" s="184">
        <f>S175*H175</f>
        <v>0</v>
      </c>
      <c r="U175" s="35"/>
      <c r="V175" s="35"/>
      <c r="W175" s="35"/>
      <c r="X175" s="35"/>
      <c r="Y175" s="35"/>
      <c r="Z175" s="35"/>
      <c r="AA175" s="35"/>
      <c r="AB175" s="35"/>
      <c r="AC175" s="35"/>
      <c r="AD175" s="35"/>
      <c r="AE175" s="35"/>
      <c r="AR175" s="185" t="s">
        <v>127</v>
      </c>
      <c r="AT175" s="185" t="s">
        <v>122</v>
      </c>
      <c r="AU175" s="185" t="s">
        <v>86</v>
      </c>
      <c r="AY175" s="18" t="s">
        <v>120</v>
      </c>
      <c r="BE175" s="186">
        <f>IF(N175="základní",J175,0)</f>
        <v>0</v>
      </c>
      <c r="BF175" s="186">
        <f>IF(N175="snížená",J175,0)</f>
        <v>0</v>
      </c>
      <c r="BG175" s="186">
        <f>IF(N175="zákl. přenesená",J175,0)</f>
        <v>0</v>
      </c>
      <c r="BH175" s="186">
        <f>IF(N175="sníž. přenesená",J175,0)</f>
        <v>0</v>
      </c>
      <c r="BI175" s="186">
        <f>IF(N175="nulová",J175,0)</f>
        <v>0</v>
      </c>
      <c r="BJ175" s="18" t="s">
        <v>84</v>
      </c>
      <c r="BK175" s="186">
        <f>ROUND(I175*H175,2)</f>
        <v>0</v>
      </c>
      <c r="BL175" s="18" t="s">
        <v>127</v>
      </c>
      <c r="BM175" s="185" t="s">
        <v>370</v>
      </c>
    </row>
    <row r="176" spans="1:65" s="2" customFormat="1" ht="10.199999999999999">
      <c r="A176" s="35"/>
      <c r="B176" s="36"/>
      <c r="C176" s="37"/>
      <c r="D176" s="187" t="s">
        <v>129</v>
      </c>
      <c r="E176" s="37"/>
      <c r="F176" s="188" t="s">
        <v>296</v>
      </c>
      <c r="G176" s="37"/>
      <c r="H176" s="37"/>
      <c r="I176" s="189"/>
      <c r="J176" s="37"/>
      <c r="K176" s="37"/>
      <c r="L176" s="40"/>
      <c r="M176" s="190"/>
      <c r="N176" s="191"/>
      <c r="O176" s="65"/>
      <c r="P176" s="65"/>
      <c r="Q176" s="65"/>
      <c r="R176" s="65"/>
      <c r="S176" s="65"/>
      <c r="T176" s="66"/>
      <c r="U176" s="35"/>
      <c r="V176" s="35"/>
      <c r="W176" s="35"/>
      <c r="X176" s="35"/>
      <c r="Y176" s="35"/>
      <c r="Z176" s="35"/>
      <c r="AA176" s="35"/>
      <c r="AB176" s="35"/>
      <c r="AC176" s="35"/>
      <c r="AD176" s="35"/>
      <c r="AE176" s="35"/>
      <c r="AT176" s="18" t="s">
        <v>129</v>
      </c>
      <c r="AU176" s="18" t="s">
        <v>86</v>
      </c>
    </row>
    <row r="177" spans="1:65" s="12" customFormat="1" ht="22.8" customHeight="1">
      <c r="B177" s="158"/>
      <c r="C177" s="159"/>
      <c r="D177" s="160" t="s">
        <v>75</v>
      </c>
      <c r="E177" s="172" t="s">
        <v>303</v>
      </c>
      <c r="F177" s="172" t="s">
        <v>304</v>
      </c>
      <c r="G177" s="159"/>
      <c r="H177" s="159"/>
      <c r="I177" s="162"/>
      <c r="J177" s="173">
        <f>BK177</f>
        <v>0</v>
      </c>
      <c r="K177" s="159"/>
      <c r="L177" s="164"/>
      <c r="M177" s="165"/>
      <c r="N177" s="166"/>
      <c r="O177" s="166"/>
      <c r="P177" s="167">
        <f>SUM(P178:P179)</f>
        <v>0</v>
      </c>
      <c r="Q177" s="166"/>
      <c r="R177" s="167">
        <f>SUM(R178:R179)</f>
        <v>0</v>
      </c>
      <c r="S177" s="166"/>
      <c r="T177" s="168">
        <f>SUM(T178:T179)</f>
        <v>0</v>
      </c>
      <c r="AR177" s="169" t="s">
        <v>84</v>
      </c>
      <c r="AT177" s="170" t="s">
        <v>75</v>
      </c>
      <c r="AU177" s="170" t="s">
        <v>84</v>
      </c>
      <c r="AY177" s="169" t="s">
        <v>120</v>
      </c>
      <c r="BK177" s="171">
        <f>SUM(BK178:BK179)</f>
        <v>0</v>
      </c>
    </row>
    <row r="178" spans="1:65" s="2" customFormat="1" ht="24.15" customHeight="1">
      <c r="A178" s="35"/>
      <c r="B178" s="36"/>
      <c r="C178" s="174" t="s">
        <v>292</v>
      </c>
      <c r="D178" s="174" t="s">
        <v>122</v>
      </c>
      <c r="E178" s="175" t="s">
        <v>306</v>
      </c>
      <c r="F178" s="176" t="s">
        <v>307</v>
      </c>
      <c r="G178" s="177" t="s">
        <v>170</v>
      </c>
      <c r="H178" s="178">
        <v>58.331000000000003</v>
      </c>
      <c r="I178" s="179"/>
      <c r="J178" s="180">
        <f>ROUND(I178*H178,2)</f>
        <v>0</v>
      </c>
      <c r="K178" s="176" t="s">
        <v>126</v>
      </c>
      <c r="L178" s="40"/>
      <c r="M178" s="181" t="s">
        <v>19</v>
      </c>
      <c r="N178" s="182" t="s">
        <v>47</v>
      </c>
      <c r="O178" s="65"/>
      <c r="P178" s="183">
        <f>O178*H178</f>
        <v>0</v>
      </c>
      <c r="Q178" s="183">
        <v>0</v>
      </c>
      <c r="R178" s="183">
        <f>Q178*H178</f>
        <v>0</v>
      </c>
      <c r="S178" s="183">
        <v>0</v>
      </c>
      <c r="T178" s="184">
        <f>S178*H178</f>
        <v>0</v>
      </c>
      <c r="U178" s="35"/>
      <c r="V178" s="35"/>
      <c r="W178" s="35"/>
      <c r="X178" s="35"/>
      <c r="Y178" s="35"/>
      <c r="Z178" s="35"/>
      <c r="AA178" s="35"/>
      <c r="AB178" s="35"/>
      <c r="AC178" s="35"/>
      <c r="AD178" s="35"/>
      <c r="AE178" s="35"/>
      <c r="AR178" s="185" t="s">
        <v>127</v>
      </c>
      <c r="AT178" s="185" t="s">
        <v>122</v>
      </c>
      <c r="AU178" s="185" t="s">
        <v>86</v>
      </c>
      <c r="AY178" s="18" t="s">
        <v>120</v>
      </c>
      <c r="BE178" s="186">
        <f>IF(N178="základní",J178,0)</f>
        <v>0</v>
      </c>
      <c r="BF178" s="186">
        <f>IF(N178="snížená",J178,0)</f>
        <v>0</v>
      </c>
      <c r="BG178" s="186">
        <f>IF(N178="zákl. přenesená",J178,0)</f>
        <v>0</v>
      </c>
      <c r="BH178" s="186">
        <f>IF(N178="sníž. přenesená",J178,0)</f>
        <v>0</v>
      </c>
      <c r="BI178" s="186">
        <f>IF(N178="nulová",J178,0)</f>
        <v>0</v>
      </c>
      <c r="BJ178" s="18" t="s">
        <v>84</v>
      </c>
      <c r="BK178" s="186">
        <f>ROUND(I178*H178,2)</f>
        <v>0</v>
      </c>
      <c r="BL178" s="18" t="s">
        <v>127</v>
      </c>
      <c r="BM178" s="185" t="s">
        <v>371</v>
      </c>
    </row>
    <row r="179" spans="1:65" s="2" customFormat="1" ht="10.199999999999999">
      <c r="A179" s="35"/>
      <c r="B179" s="36"/>
      <c r="C179" s="37"/>
      <c r="D179" s="187" t="s">
        <v>129</v>
      </c>
      <c r="E179" s="37"/>
      <c r="F179" s="188" t="s">
        <v>309</v>
      </c>
      <c r="G179" s="37"/>
      <c r="H179" s="37"/>
      <c r="I179" s="189"/>
      <c r="J179" s="37"/>
      <c r="K179" s="37"/>
      <c r="L179" s="40"/>
      <c r="M179" s="224"/>
      <c r="N179" s="225"/>
      <c r="O179" s="226"/>
      <c r="P179" s="226"/>
      <c r="Q179" s="226"/>
      <c r="R179" s="226"/>
      <c r="S179" s="226"/>
      <c r="T179" s="227"/>
      <c r="U179" s="35"/>
      <c r="V179" s="35"/>
      <c r="W179" s="35"/>
      <c r="X179" s="35"/>
      <c r="Y179" s="35"/>
      <c r="Z179" s="35"/>
      <c r="AA179" s="35"/>
      <c r="AB179" s="35"/>
      <c r="AC179" s="35"/>
      <c r="AD179" s="35"/>
      <c r="AE179" s="35"/>
      <c r="AT179" s="18" t="s">
        <v>129</v>
      </c>
      <c r="AU179" s="18" t="s">
        <v>86</v>
      </c>
    </row>
    <row r="180" spans="1:65" s="2" customFormat="1" ht="6.9" customHeight="1">
      <c r="A180" s="35"/>
      <c r="B180" s="48"/>
      <c r="C180" s="49"/>
      <c r="D180" s="49"/>
      <c r="E180" s="49"/>
      <c r="F180" s="49"/>
      <c r="G180" s="49"/>
      <c r="H180" s="49"/>
      <c r="I180" s="49"/>
      <c r="J180" s="49"/>
      <c r="K180" s="49"/>
      <c r="L180" s="40"/>
      <c r="M180" s="35"/>
      <c r="O180" s="35"/>
      <c r="P180" s="35"/>
      <c r="Q180" s="35"/>
      <c r="R180" s="35"/>
      <c r="S180" s="35"/>
      <c r="T180" s="35"/>
      <c r="U180" s="35"/>
      <c r="V180" s="35"/>
      <c r="W180" s="35"/>
      <c r="X180" s="35"/>
      <c r="Y180" s="35"/>
      <c r="Z180" s="35"/>
      <c r="AA180" s="35"/>
      <c r="AB180" s="35"/>
      <c r="AC180" s="35"/>
      <c r="AD180" s="35"/>
      <c r="AE180" s="35"/>
    </row>
  </sheetData>
  <sheetProtection algorithmName="SHA-512" hashValue="YJLfYQEwpg1to9r8Z6g3HkQmv0nxnq3kgHLTgNeBpdjI7H0SbQ/p7TEwpSLJavhedo+NxuKzLxLrLPlTOPz3vQ==" saltValue="HK/YPNjNIxnRO/zYtD+YFqcIg4IcO5jAhvM3sljDdAxpCBtOvfI97cbEME9o46r4zm4kGBEiejH+0bw4Q+Yp3A==" spinCount="100000" sheet="1" objects="1" scenarios="1" formatColumns="0" formatRows="0" autoFilter="0"/>
  <autoFilter ref="C83:K179"/>
  <mergeCells count="9">
    <mergeCell ref="E50:H50"/>
    <mergeCell ref="E74:H74"/>
    <mergeCell ref="E76:H76"/>
    <mergeCell ref="L2:V2"/>
    <mergeCell ref="E7:H7"/>
    <mergeCell ref="E9:H9"/>
    <mergeCell ref="E18:H18"/>
    <mergeCell ref="E27:H27"/>
    <mergeCell ref="E48:H48"/>
  </mergeCells>
  <hyperlinks>
    <hyperlink ref="F88" r:id="rId1"/>
    <hyperlink ref="F92" r:id="rId2"/>
    <hyperlink ref="F97" r:id="rId3"/>
    <hyperlink ref="F101" r:id="rId4"/>
    <hyperlink ref="F109" r:id="rId5"/>
    <hyperlink ref="F113" r:id="rId6"/>
    <hyperlink ref="F116" r:id="rId7"/>
    <hyperlink ref="F120" r:id="rId8"/>
    <hyperlink ref="F124" r:id="rId9"/>
    <hyperlink ref="F129" r:id="rId10"/>
    <hyperlink ref="F133" r:id="rId11"/>
    <hyperlink ref="F135" r:id="rId12"/>
    <hyperlink ref="F141" r:id="rId13"/>
    <hyperlink ref="F143" r:id="rId14"/>
    <hyperlink ref="F145" r:id="rId15"/>
    <hyperlink ref="F148" r:id="rId16"/>
    <hyperlink ref="F151" r:id="rId17"/>
    <hyperlink ref="F157" r:id="rId18"/>
    <hyperlink ref="F163" r:id="rId19"/>
    <hyperlink ref="F170" r:id="rId20"/>
    <hyperlink ref="F176" r:id="rId21"/>
    <hyperlink ref="F179" r:id="rId22"/>
  </hyperlink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2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103"/>
  <sheetViews>
    <sheetView showGridLines="0" workbookViewId="0"/>
  </sheetViews>
  <sheetFormatPr defaultRowHeight="14.4"/>
  <cols>
    <col min="1" max="1" width="8.28515625" style="1" customWidth="1"/>
    <col min="2" max="2" width="1.140625" style="1" customWidth="1"/>
    <col min="3" max="3" width="4.140625" style="1" customWidth="1"/>
    <col min="4" max="4" width="4.28515625" style="1" customWidth="1"/>
    <col min="5" max="5" width="17.140625" style="1" customWidth="1"/>
    <col min="6" max="6" width="100.85546875" style="1" customWidth="1"/>
    <col min="7" max="7" width="7.42578125" style="1" customWidth="1"/>
    <col min="8" max="8" width="14" style="1" customWidth="1"/>
    <col min="9" max="9" width="15.85546875" style="1" customWidth="1"/>
    <col min="10" max="11" width="22.28515625" style="1" customWidth="1"/>
    <col min="12" max="12" width="9.28515625" style="1" customWidth="1"/>
    <col min="13" max="13" width="10.85546875" style="1" hidden="1" customWidth="1"/>
    <col min="14" max="14" width="9.28515625" style="1" hidden="1"/>
    <col min="15" max="20" width="14.140625" style="1" hidden="1" customWidth="1"/>
    <col min="21" max="21" width="16.28515625" style="1" hidden="1" customWidth="1"/>
    <col min="22" max="22" width="12.28515625" style="1" customWidth="1"/>
    <col min="23" max="23" width="16.28515625" style="1" customWidth="1"/>
    <col min="24" max="24" width="12.28515625" style="1" customWidth="1"/>
    <col min="25" max="25" width="15" style="1" customWidth="1"/>
    <col min="26" max="26" width="11" style="1" customWidth="1"/>
    <col min="27" max="27" width="15" style="1" customWidth="1"/>
    <col min="28" max="28" width="16.28515625" style="1" customWidth="1"/>
    <col min="29" max="29" width="11" style="1" customWidth="1"/>
    <col min="30" max="30" width="15" style="1" customWidth="1"/>
    <col min="31" max="31" width="16.28515625" style="1" customWidth="1"/>
    <col min="44" max="65" width="9.28515625" style="1" hidden="1"/>
  </cols>
  <sheetData>
    <row r="2" spans="1:46" s="1" customFormat="1" ht="36.9" customHeight="1">
      <c r="L2" s="355"/>
      <c r="M2" s="355"/>
      <c r="N2" s="355"/>
      <c r="O2" s="355"/>
      <c r="P2" s="355"/>
      <c r="Q2" s="355"/>
      <c r="R2" s="355"/>
      <c r="S2" s="355"/>
      <c r="T2" s="355"/>
      <c r="U2" s="355"/>
      <c r="V2" s="355"/>
      <c r="AT2" s="18" t="s">
        <v>92</v>
      </c>
    </row>
    <row r="3" spans="1:46" s="1" customFormat="1" ht="6.9" customHeight="1">
      <c r="B3" s="102"/>
      <c r="C3" s="103"/>
      <c r="D3" s="103"/>
      <c r="E3" s="103"/>
      <c r="F3" s="103"/>
      <c r="G3" s="103"/>
      <c r="H3" s="103"/>
      <c r="I3" s="103"/>
      <c r="J3" s="103"/>
      <c r="K3" s="103"/>
      <c r="L3" s="21"/>
      <c r="AT3" s="18" t="s">
        <v>86</v>
      </c>
    </row>
    <row r="4" spans="1:46" s="1" customFormat="1" ht="24.9" customHeight="1">
      <c r="B4" s="21"/>
      <c r="D4" s="104" t="s">
        <v>93</v>
      </c>
      <c r="L4" s="21"/>
      <c r="M4" s="105" t="s">
        <v>10</v>
      </c>
      <c r="AT4" s="18" t="s">
        <v>4</v>
      </c>
    </row>
    <row r="5" spans="1:46" s="1" customFormat="1" ht="6.9" customHeight="1">
      <c r="B5" s="21"/>
      <c r="L5" s="21"/>
    </row>
    <row r="6" spans="1:46" s="1" customFormat="1" ht="12" customHeight="1">
      <c r="B6" s="21"/>
      <c r="D6" s="106" t="s">
        <v>16</v>
      </c>
      <c r="L6" s="21"/>
    </row>
    <row r="7" spans="1:46" s="1" customFormat="1" ht="16.5" customHeight="1">
      <c r="B7" s="21"/>
      <c r="E7" s="356" t="str">
        <f>'Rekapitulace stavby'!K6</f>
        <v>Psáry - K Junčáku</v>
      </c>
      <c r="F7" s="357"/>
      <c r="G7" s="357"/>
      <c r="H7" s="357"/>
      <c r="L7" s="21"/>
    </row>
    <row r="8" spans="1:46" s="2" customFormat="1" ht="12" customHeight="1">
      <c r="A8" s="35"/>
      <c r="B8" s="40"/>
      <c r="C8" s="35"/>
      <c r="D8" s="106" t="s">
        <v>94</v>
      </c>
      <c r="E8" s="35"/>
      <c r="F8" s="35"/>
      <c r="G8" s="35"/>
      <c r="H8" s="35"/>
      <c r="I8" s="35"/>
      <c r="J8" s="35"/>
      <c r="K8" s="35"/>
      <c r="L8" s="107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</row>
    <row r="9" spans="1:46" s="2" customFormat="1" ht="16.5" customHeight="1">
      <c r="A9" s="35"/>
      <c r="B9" s="40"/>
      <c r="C9" s="35"/>
      <c r="D9" s="35"/>
      <c r="E9" s="358" t="s">
        <v>372</v>
      </c>
      <c r="F9" s="359"/>
      <c r="G9" s="359"/>
      <c r="H9" s="359"/>
      <c r="I9" s="35"/>
      <c r="J9" s="35"/>
      <c r="K9" s="35"/>
      <c r="L9" s="107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</row>
    <row r="10" spans="1:46" s="2" customFormat="1" ht="10.199999999999999">
      <c r="A10" s="35"/>
      <c r="B10" s="40"/>
      <c r="C10" s="35"/>
      <c r="D10" s="35"/>
      <c r="E10" s="35"/>
      <c r="F10" s="35"/>
      <c r="G10" s="35"/>
      <c r="H10" s="35"/>
      <c r="I10" s="35"/>
      <c r="J10" s="35"/>
      <c r="K10" s="35"/>
      <c r="L10" s="107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</row>
    <row r="11" spans="1:46" s="2" customFormat="1" ht="12" customHeight="1">
      <c r="A11" s="35"/>
      <c r="B11" s="40"/>
      <c r="C11" s="35"/>
      <c r="D11" s="106" t="s">
        <v>18</v>
      </c>
      <c r="E11" s="35"/>
      <c r="F11" s="108" t="s">
        <v>19</v>
      </c>
      <c r="G11" s="35"/>
      <c r="H11" s="35"/>
      <c r="I11" s="106" t="s">
        <v>20</v>
      </c>
      <c r="J11" s="108" t="s">
        <v>19</v>
      </c>
      <c r="K11" s="35"/>
      <c r="L11" s="107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pans="1:46" s="2" customFormat="1" ht="12" customHeight="1">
      <c r="A12" s="35"/>
      <c r="B12" s="40"/>
      <c r="C12" s="35"/>
      <c r="D12" s="106" t="s">
        <v>21</v>
      </c>
      <c r="E12" s="35"/>
      <c r="F12" s="108" t="s">
        <v>22</v>
      </c>
      <c r="G12" s="35"/>
      <c r="H12" s="35"/>
      <c r="I12" s="106" t="s">
        <v>23</v>
      </c>
      <c r="J12" s="109" t="str">
        <f>'Rekapitulace stavby'!AN8</f>
        <v>7. 3. 2024</v>
      </c>
      <c r="K12" s="35"/>
      <c r="L12" s="107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pans="1:46" s="2" customFormat="1" ht="10.8" customHeight="1">
      <c r="A13" s="35"/>
      <c r="B13" s="40"/>
      <c r="C13" s="35"/>
      <c r="D13" s="35"/>
      <c r="E13" s="35"/>
      <c r="F13" s="35"/>
      <c r="G13" s="35"/>
      <c r="H13" s="35"/>
      <c r="I13" s="35"/>
      <c r="J13" s="35"/>
      <c r="K13" s="35"/>
      <c r="L13" s="107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pans="1:46" s="2" customFormat="1" ht="12" customHeight="1">
      <c r="A14" s="35"/>
      <c r="B14" s="40"/>
      <c r="C14" s="35"/>
      <c r="D14" s="106" t="s">
        <v>25</v>
      </c>
      <c r="E14" s="35"/>
      <c r="F14" s="35"/>
      <c r="G14" s="35"/>
      <c r="H14" s="35"/>
      <c r="I14" s="106" t="s">
        <v>26</v>
      </c>
      <c r="J14" s="108" t="s">
        <v>27</v>
      </c>
      <c r="K14" s="35"/>
      <c r="L14" s="107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pans="1:46" s="2" customFormat="1" ht="18" customHeight="1">
      <c r="A15" s="35"/>
      <c r="B15" s="40"/>
      <c r="C15" s="35"/>
      <c r="D15" s="35"/>
      <c r="E15" s="108" t="s">
        <v>28</v>
      </c>
      <c r="F15" s="35"/>
      <c r="G15" s="35"/>
      <c r="H15" s="35"/>
      <c r="I15" s="106" t="s">
        <v>29</v>
      </c>
      <c r="J15" s="108" t="s">
        <v>30</v>
      </c>
      <c r="K15" s="35"/>
      <c r="L15" s="107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pans="1:46" s="2" customFormat="1" ht="6.9" customHeight="1">
      <c r="A16" s="35"/>
      <c r="B16" s="40"/>
      <c r="C16" s="35"/>
      <c r="D16" s="35"/>
      <c r="E16" s="35"/>
      <c r="F16" s="35"/>
      <c r="G16" s="35"/>
      <c r="H16" s="35"/>
      <c r="I16" s="35"/>
      <c r="J16" s="35"/>
      <c r="K16" s="35"/>
      <c r="L16" s="107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pans="1:31" s="2" customFormat="1" ht="12" customHeight="1">
      <c r="A17" s="35"/>
      <c r="B17" s="40"/>
      <c r="C17" s="35"/>
      <c r="D17" s="106" t="s">
        <v>31</v>
      </c>
      <c r="E17" s="35"/>
      <c r="F17" s="35"/>
      <c r="G17" s="35"/>
      <c r="H17" s="35"/>
      <c r="I17" s="106" t="s">
        <v>26</v>
      </c>
      <c r="J17" s="31" t="str">
        <f>'Rekapitulace stavby'!AN13</f>
        <v>Vyplň údaj</v>
      </c>
      <c r="K17" s="35"/>
      <c r="L17" s="107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pans="1:31" s="2" customFormat="1" ht="18" customHeight="1">
      <c r="A18" s="35"/>
      <c r="B18" s="40"/>
      <c r="C18" s="35"/>
      <c r="D18" s="35"/>
      <c r="E18" s="360" t="str">
        <f>'Rekapitulace stavby'!E14</f>
        <v>Vyplň údaj</v>
      </c>
      <c r="F18" s="361"/>
      <c r="G18" s="361"/>
      <c r="H18" s="361"/>
      <c r="I18" s="106" t="s">
        <v>29</v>
      </c>
      <c r="J18" s="31" t="str">
        <f>'Rekapitulace stavby'!AN14</f>
        <v>Vyplň údaj</v>
      </c>
      <c r="K18" s="35"/>
      <c r="L18" s="107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pans="1:31" s="2" customFormat="1" ht="6.9" customHeight="1">
      <c r="A19" s="35"/>
      <c r="B19" s="40"/>
      <c r="C19" s="35"/>
      <c r="D19" s="35"/>
      <c r="E19" s="35"/>
      <c r="F19" s="35"/>
      <c r="G19" s="35"/>
      <c r="H19" s="35"/>
      <c r="I19" s="35"/>
      <c r="J19" s="35"/>
      <c r="K19" s="35"/>
      <c r="L19" s="107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pans="1:31" s="2" customFormat="1" ht="12" customHeight="1">
      <c r="A20" s="35"/>
      <c r="B20" s="40"/>
      <c r="C20" s="35"/>
      <c r="D20" s="106" t="s">
        <v>33</v>
      </c>
      <c r="E20" s="35"/>
      <c r="F20" s="35"/>
      <c r="G20" s="35"/>
      <c r="H20" s="35"/>
      <c r="I20" s="106" t="s">
        <v>26</v>
      </c>
      <c r="J20" s="108" t="s">
        <v>34</v>
      </c>
      <c r="K20" s="35"/>
      <c r="L20" s="107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pans="1:31" s="2" customFormat="1" ht="18" customHeight="1">
      <c r="A21" s="35"/>
      <c r="B21" s="40"/>
      <c r="C21" s="35"/>
      <c r="D21" s="35"/>
      <c r="E21" s="108" t="s">
        <v>35</v>
      </c>
      <c r="F21" s="35"/>
      <c r="G21" s="35"/>
      <c r="H21" s="35"/>
      <c r="I21" s="106" t="s">
        <v>29</v>
      </c>
      <c r="J21" s="108" t="s">
        <v>19</v>
      </c>
      <c r="K21" s="35"/>
      <c r="L21" s="107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pans="1:31" s="2" customFormat="1" ht="6.9" customHeight="1">
      <c r="A22" s="35"/>
      <c r="B22" s="40"/>
      <c r="C22" s="35"/>
      <c r="D22" s="35"/>
      <c r="E22" s="35"/>
      <c r="F22" s="35"/>
      <c r="G22" s="35"/>
      <c r="H22" s="35"/>
      <c r="I22" s="35"/>
      <c r="J22" s="35"/>
      <c r="K22" s="35"/>
      <c r="L22" s="107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pans="1:31" s="2" customFormat="1" ht="12" customHeight="1">
      <c r="A23" s="35"/>
      <c r="B23" s="40"/>
      <c r="C23" s="35"/>
      <c r="D23" s="106" t="s">
        <v>37</v>
      </c>
      <c r="E23" s="35"/>
      <c r="F23" s="35"/>
      <c r="G23" s="35"/>
      <c r="H23" s="35"/>
      <c r="I23" s="106" t="s">
        <v>26</v>
      </c>
      <c r="J23" s="108" t="s">
        <v>38</v>
      </c>
      <c r="K23" s="35"/>
      <c r="L23" s="107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pans="1:31" s="2" customFormat="1" ht="18" customHeight="1">
      <c r="A24" s="35"/>
      <c r="B24" s="40"/>
      <c r="C24" s="35"/>
      <c r="D24" s="35"/>
      <c r="E24" s="108" t="s">
        <v>39</v>
      </c>
      <c r="F24" s="35"/>
      <c r="G24" s="35"/>
      <c r="H24" s="35"/>
      <c r="I24" s="106" t="s">
        <v>29</v>
      </c>
      <c r="J24" s="108" t="s">
        <v>19</v>
      </c>
      <c r="K24" s="35"/>
      <c r="L24" s="107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pans="1:31" s="2" customFormat="1" ht="6.9" customHeight="1">
      <c r="A25" s="35"/>
      <c r="B25" s="40"/>
      <c r="C25" s="35"/>
      <c r="D25" s="35"/>
      <c r="E25" s="35"/>
      <c r="F25" s="35"/>
      <c r="G25" s="35"/>
      <c r="H25" s="35"/>
      <c r="I25" s="35"/>
      <c r="J25" s="35"/>
      <c r="K25" s="35"/>
      <c r="L25" s="107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spans="1:31" s="2" customFormat="1" ht="12" customHeight="1">
      <c r="A26" s="35"/>
      <c r="B26" s="40"/>
      <c r="C26" s="35"/>
      <c r="D26" s="106" t="s">
        <v>40</v>
      </c>
      <c r="E26" s="35"/>
      <c r="F26" s="35"/>
      <c r="G26" s="35"/>
      <c r="H26" s="35"/>
      <c r="I26" s="35"/>
      <c r="J26" s="35"/>
      <c r="K26" s="35"/>
      <c r="L26" s="107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pans="1:31" s="8" customFormat="1" ht="16.5" customHeight="1">
      <c r="A27" s="110"/>
      <c r="B27" s="111"/>
      <c r="C27" s="110"/>
      <c r="D27" s="110"/>
      <c r="E27" s="362" t="s">
        <v>19</v>
      </c>
      <c r="F27" s="362"/>
      <c r="G27" s="362"/>
      <c r="H27" s="362"/>
      <c r="I27" s="110"/>
      <c r="J27" s="110"/>
      <c r="K27" s="110"/>
      <c r="L27" s="112"/>
      <c r="S27" s="110"/>
      <c r="T27" s="110"/>
      <c r="U27" s="110"/>
      <c r="V27" s="110"/>
      <c r="W27" s="110"/>
      <c r="X27" s="110"/>
      <c r="Y27" s="110"/>
      <c r="Z27" s="110"/>
      <c r="AA27" s="110"/>
      <c r="AB27" s="110"/>
      <c r="AC27" s="110"/>
      <c r="AD27" s="110"/>
      <c r="AE27" s="110"/>
    </row>
    <row r="28" spans="1:31" s="2" customFormat="1" ht="6.9" customHeight="1">
      <c r="A28" s="35"/>
      <c r="B28" s="40"/>
      <c r="C28" s="35"/>
      <c r="D28" s="35"/>
      <c r="E28" s="35"/>
      <c r="F28" s="35"/>
      <c r="G28" s="35"/>
      <c r="H28" s="35"/>
      <c r="I28" s="35"/>
      <c r="J28" s="35"/>
      <c r="K28" s="35"/>
      <c r="L28" s="107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pans="1:31" s="2" customFormat="1" ht="6.9" customHeight="1">
      <c r="A29" s="35"/>
      <c r="B29" s="40"/>
      <c r="C29" s="35"/>
      <c r="D29" s="113"/>
      <c r="E29" s="113"/>
      <c r="F29" s="113"/>
      <c r="G29" s="113"/>
      <c r="H29" s="113"/>
      <c r="I29" s="113"/>
      <c r="J29" s="113"/>
      <c r="K29" s="113"/>
      <c r="L29" s="107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</row>
    <row r="30" spans="1:31" s="2" customFormat="1" ht="25.35" customHeight="1">
      <c r="A30" s="35"/>
      <c r="B30" s="40"/>
      <c r="C30" s="35"/>
      <c r="D30" s="114" t="s">
        <v>42</v>
      </c>
      <c r="E30" s="35"/>
      <c r="F30" s="35"/>
      <c r="G30" s="35"/>
      <c r="H30" s="35"/>
      <c r="I30" s="35"/>
      <c r="J30" s="115">
        <f>ROUND(J83, 2)</f>
        <v>0</v>
      </c>
      <c r="K30" s="35"/>
      <c r="L30" s="107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pans="1:31" s="2" customFormat="1" ht="6.9" customHeight="1">
      <c r="A31" s="35"/>
      <c r="B31" s="40"/>
      <c r="C31" s="35"/>
      <c r="D31" s="113"/>
      <c r="E31" s="113"/>
      <c r="F31" s="113"/>
      <c r="G31" s="113"/>
      <c r="H31" s="113"/>
      <c r="I31" s="113"/>
      <c r="J31" s="113"/>
      <c r="K31" s="113"/>
      <c r="L31" s="107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spans="1:31" s="2" customFormat="1" ht="14.4" customHeight="1">
      <c r="A32" s="35"/>
      <c r="B32" s="40"/>
      <c r="C32" s="35"/>
      <c r="D32" s="35"/>
      <c r="E32" s="35"/>
      <c r="F32" s="116" t="s">
        <v>44</v>
      </c>
      <c r="G32" s="35"/>
      <c r="H32" s="35"/>
      <c r="I32" s="116" t="s">
        <v>43</v>
      </c>
      <c r="J32" s="116" t="s">
        <v>45</v>
      </c>
      <c r="K32" s="35"/>
      <c r="L32" s="107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spans="1:31" s="2" customFormat="1" ht="14.4" customHeight="1">
      <c r="A33" s="35"/>
      <c r="B33" s="40"/>
      <c r="C33" s="35"/>
      <c r="D33" s="117" t="s">
        <v>46</v>
      </c>
      <c r="E33" s="106" t="s">
        <v>47</v>
      </c>
      <c r="F33" s="118">
        <f>ROUND((SUM(BE83:BE102)),  2)</f>
        <v>0</v>
      </c>
      <c r="G33" s="35"/>
      <c r="H33" s="35"/>
      <c r="I33" s="119">
        <v>0.21</v>
      </c>
      <c r="J33" s="118">
        <f>ROUND(((SUM(BE83:BE102))*I33),  2)</f>
        <v>0</v>
      </c>
      <c r="K33" s="35"/>
      <c r="L33" s="107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spans="1:31" s="2" customFormat="1" ht="14.4" customHeight="1">
      <c r="A34" s="35"/>
      <c r="B34" s="40"/>
      <c r="C34" s="35"/>
      <c r="D34" s="35"/>
      <c r="E34" s="106" t="s">
        <v>48</v>
      </c>
      <c r="F34" s="118">
        <f>ROUND((SUM(BF83:BF102)),  2)</f>
        <v>0</v>
      </c>
      <c r="G34" s="35"/>
      <c r="H34" s="35"/>
      <c r="I34" s="119">
        <v>0.12</v>
      </c>
      <c r="J34" s="118">
        <f>ROUND(((SUM(BF83:BF102))*I34),  2)</f>
        <v>0</v>
      </c>
      <c r="K34" s="35"/>
      <c r="L34" s="107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spans="1:31" s="2" customFormat="1" ht="14.4" hidden="1" customHeight="1">
      <c r="A35" s="35"/>
      <c r="B35" s="40"/>
      <c r="C35" s="35"/>
      <c r="D35" s="35"/>
      <c r="E35" s="106" t="s">
        <v>49</v>
      </c>
      <c r="F35" s="118">
        <f>ROUND((SUM(BG83:BG102)),  2)</f>
        <v>0</v>
      </c>
      <c r="G35" s="35"/>
      <c r="H35" s="35"/>
      <c r="I35" s="119">
        <v>0.21</v>
      </c>
      <c r="J35" s="118">
        <f>0</f>
        <v>0</v>
      </c>
      <c r="K35" s="35"/>
      <c r="L35" s="107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spans="1:31" s="2" customFormat="1" ht="14.4" hidden="1" customHeight="1">
      <c r="A36" s="35"/>
      <c r="B36" s="40"/>
      <c r="C36" s="35"/>
      <c r="D36" s="35"/>
      <c r="E36" s="106" t="s">
        <v>50</v>
      </c>
      <c r="F36" s="118">
        <f>ROUND((SUM(BH83:BH102)),  2)</f>
        <v>0</v>
      </c>
      <c r="G36" s="35"/>
      <c r="H36" s="35"/>
      <c r="I36" s="119">
        <v>0.12</v>
      </c>
      <c r="J36" s="118">
        <f>0</f>
        <v>0</v>
      </c>
      <c r="K36" s="35"/>
      <c r="L36" s="107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spans="1:31" s="2" customFormat="1" ht="14.4" hidden="1" customHeight="1">
      <c r="A37" s="35"/>
      <c r="B37" s="40"/>
      <c r="C37" s="35"/>
      <c r="D37" s="35"/>
      <c r="E37" s="106" t="s">
        <v>51</v>
      </c>
      <c r="F37" s="118">
        <f>ROUND((SUM(BI83:BI102)),  2)</f>
        <v>0</v>
      </c>
      <c r="G37" s="35"/>
      <c r="H37" s="35"/>
      <c r="I37" s="119">
        <v>0</v>
      </c>
      <c r="J37" s="118">
        <f>0</f>
        <v>0</v>
      </c>
      <c r="K37" s="35"/>
      <c r="L37" s="107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spans="1:31" s="2" customFormat="1" ht="6.9" customHeight="1">
      <c r="A38" s="35"/>
      <c r="B38" s="40"/>
      <c r="C38" s="35"/>
      <c r="D38" s="35"/>
      <c r="E38" s="35"/>
      <c r="F38" s="35"/>
      <c r="G38" s="35"/>
      <c r="H38" s="35"/>
      <c r="I38" s="35"/>
      <c r="J38" s="35"/>
      <c r="K38" s="35"/>
      <c r="L38" s="107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spans="1:31" s="2" customFormat="1" ht="25.35" customHeight="1">
      <c r="A39" s="35"/>
      <c r="B39" s="40"/>
      <c r="C39" s="120"/>
      <c r="D39" s="121" t="s">
        <v>52</v>
      </c>
      <c r="E39" s="122"/>
      <c r="F39" s="122"/>
      <c r="G39" s="123" t="s">
        <v>53</v>
      </c>
      <c r="H39" s="124" t="s">
        <v>54</v>
      </c>
      <c r="I39" s="122"/>
      <c r="J39" s="125">
        <f>SUM(J30:J37)</f>
        <v>0</v>
      </c>
      <c r="K39" s="126"/>
      <c r="L39" s="107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spans="1:31" s="2" customFormat="1" ht="14.4" customHeight="1">
      <c r="A40" s="35"/>
      <c r="B40" s="127"/>
      <c r="C40" s="128"/>
      <c r="D40" s="128"/>
      <c r="E40" s="128"/>
      <c r="F40" s="128"/>
      <c r="G40" s="128"/>
      <c r="H40" s="128"/>
      <c r="I40" s="128"/>
      <c r="J40" s="128"/>
      <c r="K40" s="128"/>
      <c r="L40" s="107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</row>
    <row r="44" spans="1:31" s="2" customFormat="1" ht="6.9" customHeight="1">
      <c r="A44" s="35"/>
      <c r="B44" s="129"/>
      <c r="C44" s="130"/>
      <c r="D44" s="130"/>
      <c r="E44" s="130"/>
      <c r="F44" s="130"/>
      <c r="G44" s="130"/>
      <c r="H44" s="130"/>
      <c r="I44" s="130"/>
      <c r="J44" s="130"/>
      <c r="K44" s="130"/>
      <c r="L44" s="107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/>
    </row>
    <row r="45" spans="1:31" s="2" customFormat="1" ht="24.9" customHeight="1">
      <c r="A45" s="35"/>
      <c r="B45" s="36"/>
      <c r="C45" s="24" t="s">
        <v>96</v>
      </c>
      <c r="D45" s="37"/>
      <c r="E45" s="37"/>
      <c r="F45" s="37"/>
      <c r="G45" s="37"/>
      <c r="H45" s="37"/>
      <c r="I45" s="37"/>
      <c r="J45" s="37"/>
      <c r="K45" s="37"/>
      <c r="L45" s="107"/>
      <c r="S45" s="35"/>
      <c r="T45" s="35"/>
      <c r="U45" s="35"/>
      <c r="V45" s="35"/>
      <c r="W45" s="35"/>
      <c r="X45" s="35"/>
      <c r="Y45" s="35"/>
      <c r="Z45" s="35"/>
      <c r="AA45" s="35"/>
      <c r="AB45" s="35"/>
      <c r="AC45" s="35"/>
      <c r="AD45" s="35"/>
      <c r="AE45" s="35"/>
    </row>
    <row r="46" spans="1:31" s="2" customFormat="1" ht="6.9" customHeight="1">
      <c r="A46" s="35"/>
      <c r="B46" s="36"/>
      <c r="C46" s="37"/>
      <c r="D46" s="37"/>
      <c r="E46" s="37"/>
      <c r="F46" s="37"/>
      <c r="G46" s="37"/>
      <c r="H46" s="37"/>
      <c r="I46" s="37"/>
      <c r="J46" s="37"/>
      <c r="K46" s="37"/>
      <c r="L46" s="107"/>
      <c r="S46" s="35"/>
      <c r="T46" s="35"/>
      <c r="U46" s="35"/>
      <c r="V46" s="35"/>
      <c r="W46" s="35"/>
      <c r="X46" s="35"/>
      <c r="Y46" s="35"/>
      <c r="Z46" s="35"/>
      <c r="AA46" s="35"/>
      <c r="AB46" s="35"/>
      <c r="AC46" s="35"/>
      <c r="AD46" s="35"/>
      <c r="AE46" s="35"/>
    </row>
    <row r="47" spans="1:31" s="2" customFormat="1" ht="12" customHeight="1">
      <c r="A47" s="35"/>
      <c r="B47" s="36"/>
      <c r="C47" s="30" t="s">
        <v>16</v>
      </c>
      <c r="D47" s="37"/>
      <c r="E47" s="37"/>
      <c r="F47" s="37"/>
      <c r="G47" s="37"/>
      <c r="H47" s="37"/>
      <c r="I47" s="37"/>
      <c r="J47" s="37"/>
      <c r="K47" s="37"/>
      <c r="L47" s="107"/>
      <c r="S47" s="35"/>
      <c r="T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  <c r="AE47" s="35"/>
    </row>
    <row r="48" spans="1:31" s="2" customFormat="1" ht="16.5" customHeight="1">
      <c r="A48" s="35"/>
      <c r="B48" s="36"/>
      <c r="C48" s="37"/>
      <c r="D48" s="37"/>
      <c r="E48" s="363" t="str">
        <f>E7</f>
        <v>Psáry - K Junčáku</v>
      </c>
      <c r="F48" s="364"/>
      <c r="G48" s="364"/>
      <c r="H48" s="364"/>
      <c r="I48" s="37"/>
      <c r="J48" s="37"/>
      <c r="K48" s="37"/>
      <c r="L48" s="107"/>
      <c r="S48" s="35"/>
      <c r="T48" s="35"/>
      <c r="U48" s="35"/>
      <c r="V48" s="35"/>
      <c r="W48" s="35"/>
      <c r="X48" s="35"/>
      <c r="Y48" s="35"/>
      <c r="Z48" s="35"/>
      <c r="AA48" s="35"/>
      <c r="AB48" s="35"/>
      <c r="AC48" s="35"/>
      <c r="AD48" s="35"/>
      <c r="AE48" s="35"/>
    </row>
    <row r="49" spans="1:47" s="2" customFormat="1" ht="12" customHeight="1">
      <c r="A49" s="35"/>
      <c r="B49" s="36"/>
      <c r="C49" s="30" t="s">
        <v>94</v>
      </c>
      <c r="D49" s="37"/>
      <c r="E49" s="37"/>
      <c r="F49" s="37"/>
      <c r="G49" s="37"/>
      <c r="H49" s="37"/>
      <c r="I49" s="37"/>
      <c r="J49" s="37"/>
      <c r="K49" s="37"/>
      <c r="L49" s="107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  <c r="AE49" s="35"/>
    </row>
    <row r="50" spans="1:47" s="2" customFormat="1" ht="16.5" customHeight="1">
      <c r="A50" s="35"/>
      <c r="B50" s="36"/>
      <c r="C50" s="37"/>
      <c r="D50" s="37"/>
      <c r="E50" s="335" t="str">
        <f>E9</f>
        <v>VON - Vedlejší a ostatní náklady</v>
      </c>
      <c r="F50" s="365"/>
      <c r="G50" s="365"/>
      <c r="H50" s="365"/>
      <c r="I50" s="37"/>
      <c r="J50" s="37"/>
      <c r="K50" s="37"/>
      <c r="L50" s="107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</row>
    <row r="51" spans="1:47" s="2" customFormat="1" ht="6.9" customHeight="1">
      <c r="A51" s="35"/>
      <c r="B51" s="36"/>
      <c r="C51" s="37"/>
      <c r="D51" s="37"/>
      <c r="E51" s="37"/>
      <c r="F51" s="37"/>
      <c r="G51" s="37"/>
      <c r="H51" s="37"/>
      <c r="I51" s="37"/>
      <c r="J51" s="37"/>
      <c r="K51" s="37"/>
      <c r="L51" s="107"/>
      <c r="S51" s="35"/>
      <c r="T51" s="35"/>
      <c r="U51" s="35"/>
      <c r="V51" s="35"/>
      <c r="W51" s="35"/>
      <c r="X51" s="35"/>
      <c r="Y51" s="35"/>
      <c r="Z51" s="35"/>
      <c r="AA51" s="35"/>
      <c r="AB51" s="35"/>
      <c r="AC51" s="35"/>
      <c r="AD51" s="35"/>
      <c r="AE51" s="35"/>
    </row>
    <row r="52" spans="1:47" s="2" customFormat="1" ht="12" customHeight="1">
      <c r="A52" s="35"/>
      <c r="B52" s="36"/>
      <c r="C52" s="30" t="s">
        <v>21</v>
      </c>
      <c r="D52" s="37"/>
      <c r="E52" s="37"/>
      <c r="F52" s="28" t="str">
        <f>F12</f>
        <v>Psáry</v>
      </c>
      <c r="G52" s="37"/>
      <c r="H52" s="37"/>
      <c r="I52" s="30" t="s">
        <v>23</v>
      </c>
      <c r="J52" s="60" t="str">
        <f>IF(J12="","",J12)</f>
        <v>7. 3. 2024</v>
      </c>
      <c r="K52" s="37"/>
      <c r="L52" s="107"/>
      <c r="S52" s="35"/>
      <c r="T52" s="35"/>
      <c r="U52" s="35"/>
      <c r="V52" s="35"/>
      <c r="W52" s="35"/>
      <c r="X52" s="35"/>
      <c r="Y52" s="35"/>
      <c r="Z52" s="35"/>
      <c r="AA52" s="35"/>
      <c r="AB52" s="35"/>
      <c r="AC52" s="35"/>
      <c r="AD52" s="35"/>
      <c r="AE52" s="35"/>
    </row>
    <row r="53" spans="1:47" s="2" customFormat="1" ht="6.9" customHeight="1">
      <c r="A53" s="35"/>
      <c r="B53" s="36"/>
      <c r="C53" s="37"/>
      <c r="D53" s="37"/>
      <c r="E53" s="37"/>
      <c r="F53" s="37"/>
      <c r="G53" s="37"/>
      <c r="H53" s="37"/>
      <c r="I53" s="37"/>
      <c r="J53" s="37"/>
      <c r="K53" s="37"/>
      <c r="L53" s="107"/>
      <c r="S53" s="35"/>
      <c r="T53" s="35"/>
      <c r="U53" s="35"/>
      <c r="V53" s="35"/>
      <c r="W53" s="35"/>
      <c r="X53" s="35"/>
      <c r="Y53" s="35"/>
      <c r="Z53" s="35"/>
      <c r="AA53" s="35"/>
      <c r="AB53" s="35"/>
      <c r="AC53" s="35"/>
      <c r="AD53" s="35"/>
      <c r="AE53" s="35"/>
    </row>
    <row r="54" spans="1:47" s="2" customFormat="1" ht="15.15" customHeight="1">
      <c r="A54" s="35"/>
      <c r="B54" s="36"/>
      <c r="C54" s="30" t="s">
        <v>25</v>
      </c>
      <c r="D54" s="37"/>
      <c r="E54" s="37"/>
      <c r="F54" s="28" t="str">
        <f>E15</f>
        <v>Obec Psáry</v>
      </c>
      <c r="G54" s="37"/>
      <c r="H54" s="37"/>
      <c r="I54" s="30" t="s">
        <v>33</v>
      </c>
      <c r="J54" s="33" t="str">
        <f>E21</f>
        <v>AllPlan Projekt s.r.o.</v>
      </c>
      <c r="K54" s="37"/>
      <c r="L54" s="107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5"/>
      <c r="AD54" s="35"/>
      <c r="AE54" s="35"/>
    </row>
    <row r="55" spans="1:47" s="2" customFormat="1" ht="15.15" customHeight="1">
      <c r="A55" s="35"/>
      <c r="B55" s="36"/>
      <c r="C55" s="30" t="s">
        <v>31</v>
      </c>
      <c r="D55" s="37"/>
      <c r="E55" s="37"/>
      <c r="F55" s="28" t="str">
        <f>IF(E18="","",E18)</f>
        <v>Vyplň údaj</v>
      </c>
      <c r="G55" s="37"/>
      <c r="H55" s="37"/>
      <c r="I55" s="30" t="s">
        <v>37</v>
      </c>
      <c r="J55" s="33" t="str">
        <f>E24</f>
        <v>Václav Křišťál</v>
      </c>
      <c r="K55" s="37"/>
      <c r="L55" s="107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</row>
    <row r="56" spans="1:47" s="2" customFormat="1" ht="10.35" customHeight="1">
      <c r="A56" s="35"/>
      <c r="B56" s="36"/>
      <c r="C56" s="37"/>
      <c r="D56" s="37"/>
      <c r="E56" s="37"/>
      <c r="F56" s="37"/>
      <c r="G56" s="37"/>
      <c r="H56" s="37"/>
      <c r="I56" s="37"/>
      <c r="J56" s="37"/>
      <c r="K56" s="37"/>
      <c r="L56" s="107"/>
      <c r="S56" s="35"/>
      <c r="T56" s="35"/>
      <c r="U56" s="35"/>
      <c r="V56" s="35"/>
      <c r="W56" s="35"/>
      <c r="X56" s="35"/>
      <c r="Y56" s="35"/>
      <c r="Z56" s="35"/>
      <c r="AA56" s="35"/>
      <c r="AB56" s="35"/>
      <c r="AC56" s="35"/>
      <c r="AD56" s="35"/>
      <c r="AE56" s="35"/>
    </row>
    <row r="57" spans="1:47" s="2" customFormat="1" ht="29.25" customHeight="1">
      <c r="A57" s="35"/>
      <c r="B57" s="36"/>
      <c r="C57" s="131" t="s">
        <v>97</v>
      </c>
      <c r="D57" s="132"/>
      <c r="E57" s="132"/>
      <c r="F57" s="132"/>
      <c r="G57" s="132"/>
      <c r="H57" s="132"/>
      <c r="I57" s="132"/>
      <c r="J57" s="133" t="s">
        <v>98</v>
      </c>
      <c r="K57" s="132"/>
      <c r="L57" s="107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</row>
    <row r="58" spans="1:47" s="2" customFormat="1" ht="10.35" customHeight="1">
      <c r="A58" s="35"/>
      <c r="B58" s="36"/>
      <c r="C58" s="37"/>
      <c r="D58" s="37"/>
      <c r="E58" s="37"/>
      <c r="F58" s="37"/>
      <c r="G58" s="37"/>
      <c r="H58" s="37"/>
      <c r="I58" s="37"/>
      <c r="J58" s="37"/>
      <c r="K58" s="37"/>
      <c r="L58" s="107"/>
      <c r="S58" s="35"/>
      <c r="T58" s="35"/>
      <c r="U58" s="35"/>
      <c r="V58" s="35"/>
      <c r="W58" s="35"/>
      <c r="X58" s="35"/>
      <c r="Y58" s="35"/>
      <c r="Z58" s="35"/>
      <c r="AA58" s="35"/>
      <c r="AB58" s="35"/>
      <c r="AC58" s="35"/>
      <c r="AD58" s="35"/>
      <c r="AE58" s="35"/>
    </row>
    <row r="59" spans="1:47" s="2" customFormat="1" ht="22.8" customHeight="1">
      <c r="A59" s="35"/>
      <c r="B59" s="36"/>
      <c r="C59" s="134" t="s">
        <v>74</v>
      </c>
      <c r="D59" s="37"/>
      <c r="E59" s="37"/>
      <c r="F59" s="37"/>
      <c r="G59" s="37"/>
      <c r="H59" s="37"/>
      <c r="I59" s="37"/>
      <c r="J59" s="78">
        <f>J83</f>
        <v>0</v>
      </c>
      <c r="K59" s="37"/>
      <c r="L59" s="107"/>
      <c r="S59" s="35"/>
      <c r="T59" s="35"/>
      <c r="U59" s="35"/>
      <c r="V59" s="35"/>
      <c r="W59" s="35"/>
      <c r="X59" s="35"/>
      <c r="Y59" s="35"/>
      <c r="Z59" s="35"/>
      <c r="AA59" s="35"/>
      <c r="AB59" s="35"/>
      <c r="AC59" s="35"/>
      <c r="AD59" s="35"/>
      <c r="AE59" s="35"/>
      <c r="AU59" s="18" t="s">
        <v>99</v>
      </c>
    </row>
    <row r="60" spans="1:47" s="9" customFormat="1" ht="24.9" customHeight="1">
      <c r="B60" s="135"/>
      <c r="C60" s="136"/>
      <c r="D60" s="137" t="s">
        <v>373</v>
      </c>
      <c r="E60" s="138"/>
      <c r="F60" s="138"/>
      <c r="G60" s="138"/>
      <c r="H60" s="138"/>
      <c r="I60" s="138"/>
      <c r="J60" s="139">
        <f>J84</f>
        <v>0</v>
      </c>
      <c r="K60" s="136"/>
      <c r="L60" s="140"/>
    </row>
    <row r="61" spans="1:47" s="10" customFormat="1" ht="19.95" customHeight="1">
      <c r="B61" s="141"/>
      <c r="C61" s="142"/>
      <c r="D61" s="143" t="s">
        <v>374</v>
      </c>
      <c r="E61" s="144"/>
      <c r="F61" s="144"/>
      <c r="G61" s="144"/>
      <c r="H61" s="144"/>
      <c r="I61" s="144"/>
      <c r="J61" s="145">
        <f>J85</f>
        <v>0</v>
      </c>
      <c r="K61" s="142"/>
      <c r="L61" s="146"/>
    </row>
    <row r="62" spans="1:47" s="10" customFormat="1" ht="19.95" customHeight="1">
      <c r="B62" s="141"/>
      <c r="C62" s="142"/>
      <c r="D62" s="143" t="s">
        <v>375</v>
      </c>
      <c r="E62" s="144"/>
      <c r="F62" s="144"/>
      <c r="G62" s="144"/>
      <c r="H62" s="144"/>
      <c r="I62" s="144"/>
      <c r="J62" s="145">
        <f>J95</f>
        <v>0</v>
      </c>
      <c r="K62" s="142"/>
      <c r="L62" s="146"/>
    </row>
    <row r="63" spans="1:47" s="10" customFormat="1" ht="19.95" customHeight="1">
      <c r="B63" s="141"/>
      <c r="C63" s="142"/>
      <c r="D63" s="143" t="s">
        <v>376</v>
      </c>
      <c r="E63" s="144"/>
      <c r="F63" s="144"/>
      <c r="G63" s="144"/>
      <c r="H63" s="144"/>
      <c r="I63" s="144"/>
      <c r="J63" s="145">
        <f>J100</f>
        <v>0</v>
      </c>
      <c r="K63" s="142"/>
      <c r="L63" s="146"/>
    </row>
    <row r="64" spans="1:47" s="2" customFormat="1" ht="21.75" customHeight="1">
      <c r="A64" s="35"/>
      <c r="B64" s="36"/>
      <c r="C64" s="37"/>
      <c r="D64" s="37"/>
      <c r="E64" s="37"/>
      <c r="F64" s="37"/>
      <c r="G64" s="37"/>
      <c r="H64" s="37"/>
      <c r="I64" s="37"/>
      <c r="J64" s="37"/>
      <c r="K64" s="37"/>
      <c r="L64" s="107"/>
      <c r="S64" s="35"/>
      <c r="T64" s="35"/>
      <c r="U64" s="35"/>
      <c r="V64" s="35"/>
      <c r="W64" s="35"/>
      <c r="X64" s="35"/>
      <c r="Y64" s="35"/>
      <c r="Z64" s="35"/>
      <c r="AA64" s="35"/>
      <c r="AB64" s="35"/>
      <c r="AC64" s="35"/>
      <c r="AD64" s="35"/>
      <c r="AE64" s="35"/>
    </row>
    <row r="65" spans="1:31" s="2" customFormat="1" ht="6.9" customHeight="1">
      <c r="A65" s="35"/>
      <c r="B65" s="48"/>
      <c r="C65" s="49"/>
      <c r="D65" s="49"/>
      <c r="E65" s="49"/>
      <c r="F65" s="49"/>
      <c r="G65" s="49"/>
      <c r="H65" s="49"/>
      <c r="I65" s="49"/>
      <c r="J65" s="49"/>
      <c r="K65" s="49"/>
      <c r="L65" s="107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</row>
    <row r="69" spans="1:31" s="2" customFormat="1" ht="6.9" customHeight="1">
      <c r="A69" s="35"/>
      <c r="B69" s="50"/>
      <c r="C69" s="51"/>
      <c r="D69" s="51"/>
      <c r="E69" s="51"/>
      <c r="F69" s="51"/>
      <c r="G69" s="51"/>
      <c r="H69" s="51"/>
      <c r="I69" s="51"/>
      <c r="J69" s="51"/>
      <c r="K69" s="51"/>
      <c r="L69" s="107"/>
      <c r="S69" s="35"/>
      <c r="T69" s="35"/>
      <c r="U69" s="35"/>
      <c r="V69" s="35"/>
      <c r="W69" s="35"/>
      <c r="X69" s="35"/>
      <c r="Y69" s="35"/>
      <c r="Z69" s="35"/>
      <c r="AA69" s="35"/>
      <c r="AB69" s="35"/>
      <c r="AC69" s="35"/>
      <c r="AD69" s="35"/>
      <c r="AE69" s="35"/>
    </row>
    <row r="70" spans="1:31" s="2" customFormat="1" ht="24.9" customHeight="1">
      <c r="A70" s="35"/>
      <c r="B70" s="36"/>
      <c r="C70" s="24" t="s">
        <v>105</v>
      </c>
      <c r="D70" s="37"/>
      <c r="E70" s="37"/>
      <c r="F70" s="37"/>
      <c r="G70" s="37"/>
      <c r="H70" s="37"/>
      <c r="I70" s="37"/>
      <c r="J70" s="37"/>
      <c r="K70" s="37"/>
      <c r="L70" s="107"/>
      <c r="S70" s="35"/>
      <c r="T70" s="35"/>
      <c r="U70" s="35"/>
      <c r="V70" s="35"/>
      <c r="W70" s="35"/>
      <c r="X70" s="35"/>
      <c r="Y70" s="35"/>
      <c r="Z70" s="35"/>
      <c r="AA70" s="35"/>
      <c r="AB70" s="35"/>
      <c r="AC70" s="35"/>
      <c r="AD70" s="35"/>
      <c r="AE70" s="35"/>
    </row>
    <row r="71" spans="1:31" s="2" customFormat="1" ht="6.9" customHeight="1">
      <c r="A71" s="35"/>
      <c r="B71" s="36"/>
      <c r="C71" s="37"/>
      <c r="D71" s="37"/>
      <c r="E71" s="37"/>
      <c r="F71" s="37"/>
      <c r="G71" s="37"/>
      <c r="H71" s="37"/>
      <c r="I71" s="37"/>
      <c r="J71" s="37"/>
      <c r="K71" s="37"/>
      <c r="L71" s="107"/>
      <c r="S71" s="35"/>
      <c r="T71" s="35"/>
      <c r="U71" s="35"/>
      <c r="V71" s="35"/>
      <c r="W71" s="35"/>
      <c r="X71" s="35"/>
      <c r="Y71" s="35"/>
      <c r="Z71" s="35"/>
      <c r="AA71" s="35"/>
      <c r="AB71" s="35"/>
      <c r="AC71" s="35"/>
      <c r="AD71" s="35"/>
      <c r="AE71" s="35"/>
    </row>
    <row r="72" spans="1:31" s="2" customFormat="1" ht="12" customHeight="1">
      <c r="A72" s="35"/>
      <c r="B72" s="36"/>
      <c r="C72" s="30" t="s">
        <v>16</v>
      </c>
      <c r="D72" s="37"/>
      <c r="E72" s="37"/>
      <c r="F72" s="37"/>
      <c r="G72" s="37"/>
      <c r="H72" s="37"/>
      <c r="I72" s="37"/>
      <c r="J72" s="37"/>
      <c r="K72" s="37"/>
      <c r="L72" s="107"/>
      <c r="S72" s="35"/>
      <c r="T72" s="35"/>
      <c r="U72" s="35"/>
      <c r="V72" s="35"/>
      <c r="W72" s="35"/>
      <c r="X72" s="35"/>
      <c r="Y72" s="35"/>
      <c r="Z72" s="35"/>
      <c r="AA72" s="35"/>
      <c r="AB72" s="35"/>
      <c r="AC72" s="35"/>
      <c r="AD72" s="35"/>
      <c r="AE72" s="35"/>
    </row>
    <row r="73" spans="1:31" s="2" customFormat="1" ht="16.5" customHeight="1">
      <c r="A73" s="35"/>
      <c r="B73" s="36"/>
      <c r="C73" s="37"/>
      <c r="D73" s="37"/>
      <c r="E73" s="363" t="str">
        <f>E7</f>
        <v>Psáry - K Junčáku</v>
      </c>
      <c r="F73" s="364"/>
      <c r="G73" s="364"/>
      <c r="H73" s="364"/>
      <c r="I73" s="37"/>
      <c r="J73" s="37"/>
      <c r="K73" s="37"/>
      <c r="L73" s="107"/>
      <c r="S73" s="35"/>
      <c r="T73" s="35"/>
      <c r="U73" s="35"/>
      <c r="V73" s="35"/>
      <c r="W73" s="35"/>
      <c r="X73" s="35"/>
      <c r="Y73" s="35"/>
      <c r="Z73" s="35"/>
      <c r="AA73" s="35"/>
      <c r="AB73" s="35"/>
      <c r="AC73" s="35"/>
      <c r="AD73" s="35"/>
      <c r="AE73" s="35"/>
    </row>
    <row r="74" spans="1:31" s="2" customFormat="1" ht="12" customHeight="1">
      <c r="A74" s="35"/>
      <c r="B74" s="36"/>
      <c r="C74" s="30" t="s">
        <v>94</v>
      </c>
      <c r="D74" s="37"/>
      <c r="E74" s="37"/>
      <c r="F74" s="37"/>
      <c r="G74" s="37"/>
      <c r="H74" s="37"/>
      <c r="I74" s="37"/>
      <c r="J74" s="37"/>
      <c r="K74" s="37"/>
      <c r="L74" s="107"/>
      <c r="S74" s="35"/>
      <c r="T74" s="35"/>
      <c r="U74" s="35"/>
      <c r="V74" s="35"/>
      <c r="W74" s="35"/>
      <c r="X74" s="35"/>
      <c r="Y74" s="35"/>
      <c r="Z74" s="35"/>
      <c r="AA74" s="35"/>
      <c r="AB74" s="35"/>
      <c r="AC74" s="35"/>
      <c r="AD74" s="35"/>
      <c r="AE74" s="35"/>
    </row>
    <row r="75" spans="1:31" s="2" customFormat="1" ht="16.5" customHeight="1">
      <c r="A75" s="35"/>
      <c r="B75" s="36"/>
      <c r="C75" s="37"/>
      <c r="D75" s="37"/>
      <c r="E75" s="335" t="str">
        <f>E9</f>
        <v>VON - Vedlejší a ostatní náklady</v>
      </c>
      <c r="F75" s="365"/>
      <c r="G75" s="365"/>
      <c r="H75" s="365"/>
      <c r="I75" s="37"/>
      <c r="J75" s="37"/>
      <c r="K75" s="37"/>
      <c r="L75" s="107"/>
      <c r="S75" s="35"/>
      <c r="T75" s="35"/>
      <c r="U75" s="35"/>
      <c r="V75" s="35"/>
      <c r="W75" s="35"/>
      <c r="X75" s="35"/>
      <c r="Y75" s="35"/>
      <c r="Z75" s="35"/>
      <c r="AA75" s="35"/>
      <c r="AB75" s="35"/>
      <c r="AC75" s="35"/>
      <c r="AD75" s="35"/>
      <c r="AE75" s="35"/>
    </row>
    <row r="76" spans="1:31" s="2" customFormat="1" ht="6.9" customHeight="1">
      <c r="A76" s="35"/>
      <c r="B76" s="36"/>
      <c r="C76" s="37"/>
      <c r="D76" s="37"/>
      <c r="E76" s="37"/>
      <c r="F76" s="37"/>
      <c r="G76" s="37"/>
      <c r="H76" s="37"/>
      <c r="I76" s="37"/>
      <c r="J76" s="37"/>
      <c r="K76" s="37"/>
      <c r="L76" s="107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spans="1:31" s="2" customFormat="1" ht="12" customHeight="1">
      <c r="A77" s="35"/>
      <c r="B77" s="36"/>
      <c r="C77" s="30" t="s">
        <v>21</v>
      </c>
      <c r="D77" s="37"/>
      <c r="E77" s="37"/>
      <c r="F77" s="28" t="str">
        <f>F12</f>
        <v>Psáry</v>
      </c>
      <c r="G77" s="37"/>
      <c r="H77" s="37"/>
      <c r="I77" s="30" t="s">
        <v>23</v>
      </c>
      <c r="J77" s="60" t="str">
        <f>IF(J12="","",J12)</f>
        <v>7. 3. 2024</v>
      </c>
      <c r="K77" s="37"/>
      <c r="L77" s="107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78" spans="1:31" s="2" customFormat="1" ht="6.9" customHeight="1">
      <c r="A78" s="35"/>
      <c r="B78" s="36"/>
      <c r="C78" s="37"/>
      <c r="D78" s="37"/>
      <c r="E78" s="37"/>
      <c r="F78" s="37"/>
      <c r="G78" s="37"/>
      <c r="H78" s="37"/>
      <c r="I78" s="37"/>
      <c r="J78" s="37"/>
      <c r="K78" s="37"/>
      <c r="L78" s="107"/>
      <c r="S78" s="35"/>
      <c r="T78" s="35"/>
      <c r="U78" s="35"/>
      <c r="V78" s="35"/>
      <c r="W78" s="35"/>
      <c r="X78" s="35"/>
      <c r="Y78" s="35"/>
      <c r="Z78" s="35"/>
      <c r="AA78" s="35"/>
      <c r="AB78" s="35"/>
      <c r="AC78" s="35"/>
      <c r="AD78" s="35"/>
      <c r="AE78" s="35"/>
    </row>
    <row r="79" spans="1:31" s="2" customFormat="1" ht="15.15" customHeight="1">
      <c r="A79" s="35"/>
      <c r="B79" s="36"/>
      <c r="C79" s="30" t="s">
        <v>25</v>
      </c>
      <c r="D79" s="37"/>
      <c r="E79" s="37"/>
      <c r="F79" s="28" t="str">
        <f>E15</f>
        <v>Obec Psáry</v>
      </c>
      <c r="G79" s="37"/>
      <c r="H79" s="37"/>
      <c r="I79" s="30" t="s">
        <v>33</v>
      </c>
      <c r="J79" s="33" t="str">
        <f>E21</f>
        <v>AllPlan Projekt s.r.o.</v>
      </c>
      <c r="K79" s="37"/>
      <c r="L79" s="107"/>
      <c r="S79" s="35"/>
      <c r="T79" s="35"/>
      <c r="U79" s="35"/>
      <c r="V79" s="35"/>
      <c r="W79" s="35"/>
      <c r="X79" s="35"/>
      <c r="Y79" s="35"/>
      <c r="Z79" s="35"/>
      <c r="AA79" s="35"/>
      <c r="AB79" s="35"/>
      <c r="AC79" s="35"/>
      <c r="AD79" s="35"/>
      <c r="AE79" s="35"/>
    </row>
    <row r="80" spans="1:31" s="2" customFormat="1" ht="15.15" customHeight="1">
      <c r="A80" s="35"/>
      <c r="B80" s="36"/>
      <c r="C80" s="30" t="s">
        <v>31</v>
      </c>
      <c r="D80" s="37"/>
      <c r="E80" s="37"/>
      <c r="F80" s="28" t="str">
        <f>IF(E18="","",E18)</f>
        <v>Vyplň údaj</v>
      </c>
      <c r="G80" s="37"/>
      <c r="H80" s="37"/>
      <c r="I80" s="30" t="s">
        <v>37</v>
      </c>
      <c r="J80" s="33" t="str">
        <f>E24</f>
        <v>Václav Křišťál</v>
      </c>
      <c r="K80" s="37"/>
      <c r="L80" s="107"/>
      <c r="S80" s="35"/>
      <c r="T80" s="35"/>
      <c r="U80" s="35"/>
      <c r="V80" s="35"/>
      <c r="W80" s="35"/>
      <c r="X80" s="35"/>
      <c r="Y80" s="35"/>
      <c r="Z80" s="35"/>
      <c r="AA80" s="35"/>
      <c r="AB80" s="35"/>
      <c r="AC80" s="35"/>
      <c r="AD80" s="35"/>
      <c r="AE80" s="35"/>
    </row>
    <row r="81" spans="1:65" s="2" customFormat="1" ht="10.35" customHeight="1">
      <c r="A81" s="35"/>
      <c r="B81" s="36"/>
      <c r="C81" s="37"/>
      <c r="D81" s="37"/>
      <c r="E81" s="37"/>
      <c r="F81" s="37"/>
      <c r="G81" s="37"/>
      <c r="H81" s="37"/>
      <c r="I81" s="37"/>
      <c r="J81" s="37"/>
      <c r="K81" s="37"/>
      <c r="L81" s="107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</row>
    <row r="82" spans="1:65" s="11" customFormat="1" ht="29.25" customHeight="1">
      <c r="A82" s="147"/>
      <c r="B82" s="148"/>
      <c r="C82" s="149" t="s">
        <v>106</v>
      </c>
      <c r="D82" s="150" t="s">
        <v>61</v>
      </c>
      <c r="E82" s="150" t="s">
        <v>57</v>
      </c>
      <c r="F82" s="150" t="s">
        <v>58</v>
      </c>
      <c r="G82" s="150" t="s">
        <v>107</v>
      </c>
      <c r="H82" s="150" t="s">
        <v>108</v>
      </c>
      <c r="I82" s="150" t="s">
        <v>109</v>
      </c>
      <c r="J82" s="150" t="s">
        <v>98</v>
      </c>
      <c r="K82" s="151" t="s">
        <v>110</v>
      </c>
      <c r="L82" s="152"/>
      <c r="M82" s="69" t="s">
        <v>19</v>
      </c>
      <c r="N82" s="70" t="s">
        <v>46</v>
      </c>
      <c r="O82" s="70" t="s">
        <v>111</v>
      </c>
      <c r="P82" s="70" t="s">
        <v>112</v>
      </c>
      <c r="Q82" s="70" t="s">
        <v>113</v>
      </c>
      <c r="R82" s="70" t="s">
        <v>114</v>
      </c>
      <c r="S82" s="70" t="s">
        <v>115</v>
      </c>
      <c r="T82" s="71" t="s">
        <v>116</v>
      </c>
      <c r="U82" s="147"/>
      <c r="V82" s="147"/>
      <c r="W82" s="147"/>
      <c r="X82" s="147"/>
      <c r="Y82" s="147"/>
      <c r="Z82" s="147"/>
      <c r="AA82" s="147"/>
      <c r="AB82" s="147"/>
      <c r="AC82" s="147"/>
      <c r="AD82" s="147"/>
      <c r="AE82" s="147"/>
    </row>
    <row r="83" spans="1:65" s="2" customFormat="1" ht="22.8" customHeight="1">
      <c r="A83" s="35"/>
      <c r="B83" s="36"/>
      <c r="C83" s="76" t="s">
        <v>117</v>
      </c>
      <c r="D83" s="37"/>
      <c r="E83" s="37"/>
      <c r="F83" s="37"/>
      <c r="G83" s="37"/>
      <c r="H83" s="37"/>
      <c r="I83" s="37"/>
      <c r="J83" s="153">
        <f>BK83</f>
        <v>0</v>
      </c>
      <c r="K83" s="37"/>
      <c r="L83" s="40"/>
      <c r="M83" s="72"/>
      <c r="N83" s="154"/>
      <c r="O83" s="73"/>
      <c r="P83" s="155">
        <f>P84</f>
        <v>0</v>
      </c>
      <c r="Q83" s="73"/>
      <c r="R83" s="155">
        <f>R84</f>
        <v>0</v>
      </c>
      <c r="S83" s="73"/>
      <c r="T83" s="156">
        <f>T84</f>
        <v>0</v>
      </c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  <c r="AT83" s="18" t="s">
        <v>75</v>
      </c>
      <c r="AU83" s="18" t="s">
        <v>99</v>
      </c>
      <c r="BK83" s="157">
        <f>BK84</f>
        <v>0</v>
      </c>
    </row>
    <row r="84" spans="1:65" s="12" customFormat="1" ht="25.95" customHeight="1">
      <c r="B84" s="158"/>
      <c r="C84" s="159"/>
      <c r="D84" s="160" t="s">
        <v>75</v>
      </c>
      <c r="E84" s="161" t="s">
        <v>377</v>
      </c>
      <c r="F84" s="161" t="s">
        <v>378</v>
      </c>
      <c r="G84" s="159"/>
      <c r="H84" s="159"/>
      <c r="I84" s="162"/>
      <c r="J84" s="163">
        <f>BK84</f>
        <v>0</v>
      </c>
      <c r="K84" s="159"/>
      <c r="L84" s="164"/>
      <c r="M84" s="165"/>
      <c r="N84" s="166"/>
      <c r="O84" s="166"/>
      <c r="P84" s="167">
        <f>P85+P95+P100</f>
        <v>0</v>
      </c>
      <c r="Q84" s="166"/>
      <c r="R84" s="167">
        <f>R85+R95+R100</f>
        <v>0</v>
      </c>
      <c r="S84" s="166"/>
      <c r="T84" s="168">
        <f>T85+T95+T100</f>
        <v>0</v>
      </c>
      <c r="AR84" s="169" t="s">
        <v>160</v>
      </c>
      <c r="AT84" s="170" t="s">
        <v>75</v>
      </c>
      <c r="AU84" s="170" t="s">
        <v>76</v>
      </c>
      <c r="AY84" s="169" t="s">
        <v>120</v>
      </c>
      <c r="BK84" s="171">
        <f>BK85+BK95+BK100</f>
        <v>0</v>
      </c>
    </row>
    <row r="85" spans="1:65" s="12" customFormat="1" ht="22.8" customHeight="1">
      <c r="B85" s="158"/>
      <c r="C85" s="159"/>
      <c r="D85" s="160" t="s">
        <v>75</v>
      </c>
      <c r="E85" s="172" t="s">
        <v>379</v>
      </c>
      <c r="F85" s="172" t="s">
        <v>380</v>
      </c>
      <c r="G85" s="159"/>
      <c r="H85" s="159"/>
      <c r="I85" s="162"/>
      <c r="J85" s="173">
        <f>BK85</f>
        <v>0</v>
      </c>
      <c r="K85" s="159"/>
      <c r="L85" s="164"/>
      <c r="M85" s="165"/>
      <c r="N85" s="166"/>
      <c r="O85" s="166"/>
      <c r="P85" s="167">
        <f>SUM(P86:P94)</f>
        <v>0</v>
      </c>
      <c r="Q85" s="166"/>
      <c r="R85" s="167">
        <f>SUM(R86:R94)</f>
        <v>0</v>
      </c>
      <c r="S85" s="166"/>
      <c r="T85" s="168">
        <f>SUM(T86:T94)</f>
        <v>0</v>
      </c>
      <c r="AR85" s="169" t="s">
        <v>160</v>
      </c>
      <c r="AT85" s="170" t="s">
        <v>75</v>
      </c>
      <c r="AU85" s="170" t="s">
        <v>84</v>
      </c>
      <c r="AY85" s="169" t="s">
        <v>120</v>
      </c>
      <c r="BK85" s="171">
        <f>SUM(BK86:BK94)</f>
        <v>0</v>
      </c>
    </row>
    <row r="86" spans="1:65" s="2" customFormat="1" ht="16.5" customHeight="1">
      <c r="A86" s="35"/>
      <c r="B86" s="36"/>
      <c r="C86" s="174" t="s">
        <v>84</v>
      </c>
      <c r="D86" s="174" t="s">
        <v>122</v>
      </c>
      <c r="E86" s="175" t="s">
        <v>381</v>
      </c>
      <c r="F86" s="176" t="s">
        <v>382</v>
      </c>
      <c r="G86" s="177" t="s">
        <v>383</v>
      </c>
      <c r="H86" s="178">
        <v>1</v>
      </c>
      <c r="I86" s="179"/>
      <c r="J86" s="180">
        <f>ROUND(I86*H86,2)</f>
        <v>0</v>
      </c>
      <c r="K86" s="176" t="s">
        <v>126</v>
      </c>
      <c r="L86" s="40"/>
      <c r="M86" s="181" t="s">
        <v>19</v>
      </c>
      <c r="N86" s="182" t="s">
        <v>47</v>
      </c>
      <c r="O86" s="65"/>
      <c r="P86" s="183">
        <f>O86*H86</f>
        <v>0</v>
      </c>
      <c r="Q86" s="183">
        <v>0</v>
      </c>
      <c r="R86" s="183">
        <f>Q86*H86</f>
        <v>0</v>
      </c>
      <c r="S86" s="183">
        <v>0</v>
      </c>
      <c r="T86" s="184">
        <f>S86*H86</f>
        <v>0</v>
      </c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  <c r="AR86" s="185" t="s">
        <v>384</v>
      </c>
      <c r="AT86" s="185" t="s">
        <v>122</v>
      </c>
      <c r="AU86" s="185" t="s">
        <v>86</v>
      </c>
      <c r="AY86" s="18" t="s">
        <v>120</v>
      </c>
      <c r="BE86" s="186">
        <f>IF(N86="základní",J86,0)</f>
        <v>0</v>
      </c>
      <c r="BF86" s="186">
        <f>IF(N86="snížená",J86,0)</f>
        <v>0</v>
      </c>
      <c r="BG86" s="186">
        <f>IF(N86="zákl. přenesená",J86,0)</f>
        <v>0</v>
      </c>
      <c r="BH86" s="186">
        <f>IF(N86="sníž. přenesená",J86,0)</f>
        <v>0</v>
      </c>
      <c r="BI86" s="186">
        <f>IF(N86="nulová",J86,0)</f>
        <v>0</v>
      </c>
      <c r="BJ86" s="18" t="s">
        <v>84</v>
      </c>
      <c r="BK86" s="186">
        <f>ROUND(I86*H86,2)</f>
        <v>0</v>
      </c>
      <c r="BL86" s="18" t="s">
        <v>384</v>
      </c>
      <c r="BM86" s="185" t="s">
        <v>385</v>
      </c>
    </row>
    <row r="87" spans="1:65" s="2" customFormat="1" ht="10.199999999999999">
      <c r="A87" s="35"/>
      <c r="B87" s="36"/>
      <c r="C87" s="37"/>
      <c r="D87" s="187" t="s">
        <v>129</v>
      </c>
      <c r="E87" s="37"/>
      <c r="F87" s="188" t="s">
        <v>386</v>
      </c>
      <c r="G87" s="37"/>
      <c r="H87" s="37"/>
      <c r="I87" s="189"/>
      <c r="J87" s="37"/>
      <c r="K87" s="37"/>
      <c r="L87" s="40"/>
      <c r="M87" s="190"/>
      <c r="N87" s="191"/>
      <c r="O87" s="65"/>
      <c r="P87" s="65"/>
      <c r="Q87" s="65"/>
      <c r="R87" s="65"/>
      <c r="S87" s="65"/>
      <c r="T87" s="66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  <c r="AT87" s="18" t="s">
        <v>129</v>
      </c>
      <c r="AU87" s="18" t="s">
        <v>86</v>
      </c>
    </row>
    <row r="88" spans="1:65" s="2" customFormat="1" ht="19.2">
      <c r="A88" s="35"/>
      <c r="B88" s="36"/>
      <c r="C88" s="37"/>
      <c r="D88" s="194" t="s">
        <v>387</v>
      </c>
      <c r="E88" s="37"/>
      <c r="F88" s="228" t="s">
        <v>388</v>
      </c>
      <c r="G88" s="37"/>
      <c r="H88" s="37"/>
      <c r="I88" s="189"/>
      <c r="J88" s="37"/>
      <c r="K88" s="37"/>
      <c r="L88" s="40"/>
      <c r="M88" s="190"/>
      <c r="N88" s="191"/>
      <c r="O88" s="65"/>
      <c r="P88" s="65"/>
      <c r="Q88" s="65"/>
      <c r="R88" s="65"/>
      <c r="S88" s="65"/>
      <c r="T88" s="66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  <c r="AT88" s="18" t="s">
        <v>387</v>
      </c>
      <c r="AU88" s="18" t="s">
        <v>86</v>
      </c>
    </row>
    <row r="89" spans="1:65" s="2" customFormat="1" ht="16.5" customHeight="1">
      <c r="A89" s="35"/>
      <c r="B89" s="36"/>
      <c r="C89" s="174" t="s">
        <v>86</v>
      </c>
      <c r="D89" s="174" t="s">
        <v>122</v>
      </c>
      <c r="E89" s="175" t="s">
        <v>389</v>
      </c>
      <c r="F89" s="176" t="s">
        <v>390</v>
      </c>
      <c r="G89" s="177" t="s">
        <v>383</v>
      </c>
      <c r="H89" s="178">
        <v>1</v>
      </c>
      <c r="I89" s="179"/>
      <c r="J89" s="180">
        <f>ROUND(I89*H89,2)</f>
        <v>0</v>
      </c>
      <c r="K89" s="176" t="s">
        <v>126</v>
      </c>
      <c r="L89" s="40"/>
      <c r="M89" s="181" t="s">
        <v>19</v>
      </c>
      <c r="N89" s="182" t="s">
        <v>47</v>
      </c>
      <c r="O89" s="65"/>
      <c r="P89" s="183">
        <f>O89*H89</f>
        <v>0</v>
      </c>
      <c r="Q89" s="183">
        <v>0</v>
      </c>
      <c r="R89" s="183">
        <f>Q89*H89</f>
        <v>0</v>
      </c>
      <c r="S89" s="183">
        <v>0</v>
      </c>
      <c r="T89" s="184">
        <f>S89*H89</f>
        <v>0</v>
      </c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  <c r="AR89" s="185" t="s">
        <v>384</v>
      </c>
      <c r="AT89" s="185" t="s">
        <v>122</v>
      </c>
      <c r="AU89" s="185" t="s">
        <v>86</v>
      </c>
      <c r="AY89" s="18" t="s">
        <v>120</v>
      </c>
      <c r="BE89" s="186">
        <f>IF(N89="základní",J89,0)</f>
        <v>0</v>
      </c>
      <c r="BF89" s="186">
        <f>IF(N89="snížená",J89,0)</f>
        <v>0</v>
      </c>
      <c r="BG89" s="186">
        <f>IF(N89="zákl. přenesená",J89,0)</f>
        <v>0</v>
      </c>
      <c r="BH89" s="186">
        <f>IF(N89="sníž. přenesená",J89,0)</f>
        <v>0</v>
      </c>
      <c r="BI89" s="186">
        <f>IF(N89="nulová",J89,0)</f>
        <v>0</v>
      </c>
      <c r="BJ89" s="18" t="s">
        <v>84</v>
      </c>
      <c r="BK89" s="186">
        <f>ROUND(I89*H89,2)</f>
        <v>0</v>
      </c>
      <c r="BL89" s="18" t="s">
        <v>384</v>
      </c>
      <c r="BM89" s="185" t="s">
        <v>391</v>
      </c>
    </row>
    <row r="90" spans="1:65" s="2" customFormat="1" ht="10.199999999999999">
      <c r="A90" s="35"/>
      <c r="B90" s="36"/>
      <c r="C90" s="37"/>
      <c r="D90" s="187" t="s">
        <v>129</v>
      </c>
      <c r="E90" s="37"/>
      <c r="F90" s="188" t="s">
        <v>392</v>
      </c>
      <c r="G90" s="37"/>
      <c r="H90" s="37"/>
      <c r="I90" s="189"/>
      <c r="J90" s="37"/>
      <c r="K90" s="37"/>
      <c r="L90" s="40"/>
      <c r="M90" s="190"/>
      <c r="N90" s="191"/>
      <c r="O90" s="65"/>
      <c r="P90" s="65"/>
      <c r="Q90" s="65"/>
      <c r="R90" s="65"/>
      <c r="S90" s="65"/>
      <c r="T90" s="66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  <c r="AT90" s="18" t="s">
        <v>129</v>
      </c>
      <c r="AU90" s="18" t="s">
        <v>86</v>
      </c>
    </row>
    <row r="91" spans="1:65" s="2" customFormat="1" ht="19.2">
      <c r="A91" s="35"/>
      <c r="B91" s="36"/>
      <c r="C91" s="37"/>
      <c r="D91" s="194" t="s">
        <v>387</v>
      </c>
      <c r="E91" s="37"/>
      <c r="F91" s="228" t="s">
        <v>393</v>
      </c>
      <c r="G91" s="37"/>
      <c r="H91" s="37"/>
      <c r="I91" s="189"/>
      <c r="J91" s="37"/>
      <c r="K91" s="37"/>
      <c r="L91" s="40"/>
      <c r="M91" s="190"/>
      <c r="N91" s="191"/>
      <c r="O91" s="65"/>
      <c r="P91" s="65"/>
      <c r="Q91" s="65"/>
      <c r="R91" s="65"/>
      <c r="S91" s="65"/>
      <c r="T91" s="66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  <c r="AT91" s="18" t="s">
        <v>387</v>
      </c>
      <c r="AU91" s="18" t="s">
        <v>86</v>
      </c>
    </row>
    <row r="92" spans="1:65" s="2" customFormat="1" ht="16.5" customHeight="1">
      <c r="A92" s="35"/>
      <c r="B92" s="36"/>
      <c r="C92" s="174" t="s">
        <v>143</v>
      </c>
      <c r="D92" s="174" t="s">
        <v>122</v>
      </c>
      <c r="E92" s="175" t="s">
        <v>394</v>
      </c>
      <c r="F92" s="176" t="s">
        <v>395</v>
      </c>
      <c r="G92" s="177" t="s">
        <v>383</v>
      </c>
      <c r="H92" s="178">
        <v>1</v>
      </c>
      <c r="I92" s="179"/>
      <c r="J92" s="180">
        <f>ROUND(I92*H92,2)</f>
        <v>0</v>
      </c>
      <c r="K92" s="176" t="s">
        <v>126</v>
      </c>
      <c r="L92" s="40"/>
      <c r="M92" s="181" t="s">
        <v>19</v>
      </c>
      <c r="N92" s="182" t="s">
        <v>47</v>
      </c>
      <c r="O92" s="65"/>
      <c r="P92" s="183">
        <f>O92*H92</f>
        <v>0</v>
      </c>
      <c r="Q92" s="183">
        <v>0</v>
      </c>
      <c r="R92" s="183">
        <f>Q92*H92</f>
        <v>0</v>
      </c>
      <c r="S92" s="183">
        <v>0</v>
      </c>
      <c r="T92" s="184">
        <f>S92*H92</f>
        <v>0</v>
      </c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  <c r="AR92" s="185" t="s">
        <v>384</v>
      </c>
      <c r="AT92" s="185" t="s">
        <v>122</v>
      </c>
      <c r="AU92" s="185" t="s">
        <v>86</v>
      </c>
      <c r="AY92" s="18" t="s">
        <v>120</v>
      </c>
      <c r="BE92" s="186">
        <f>IF(N92="základní",J92,0)</f>
        <v>0</v>
      </c>
      <c r="BF92" s="186">
        <f>IF(N92="snížená",J92,0)</f>
        <v>0</v>
      </c>
      <c r="BG92" s="186">
        <f>IF(N92="zákl. přenesená",J92,0)</f>
        <v>0</v>
      </c>
      <c r="BH92" s="186">
        <f>IF(N92="sníž. přenesená",J92,0)</f>
        <v>0</v>
      </c>
      <c r="BI92" s="186">
        <f>IF(N92="nulová",J92,0)</f>
        <v>0</v>
      </c>
      <c r="BJ92" s="18" t="s">
        <v>84</v>
      </c>
      <c r="BK92" s="186">
        <f>ROUND(I92*H92,2)</f>
        <v>0</v>
      </c>
      <c r="BL92" s="18" t="s">
        <v>384</v>
      </c>
      <c r="BM92" s="185" t="s">
        <v>396</v>
      </c>
    </row>
    <row r="93" spans="1:65" s="2" customFormat="1" ht="10.199999999999999">
      <c r="A93" s="35"/>
      <c r="B93" s="36"/>
      <c r="C93" s="37"/>
      <c r="D93" s="187" t="s">
        <v>129</v>
      </c>
      <c r="E93" s="37"/>
      <c r="F93" s="188" t="s">
        <v>397</v>
      </c>
      <c r="G93" s="37"/>
      <c r="H93" s="37"/>
      <c r="I93" s="189"/>
      <c r="J93" s="37"/>
      <c r="K93" s="37"/>
      <c r="L93" s="40"/>
      <c r="M93" s="190"/>
      <c r="N93" s="191"/>
      <c r="O93" s="65"/>
      <c r="P93" s="65"/>
      <c r="Q93" s="65"/>
      <c r="R93" s="65"/>
      <c r="S93" s="65"/>
      <c r="T93" s="66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  <c r="AT93" s="18" t="s">
        <v>129</v>
      </c>
      <c r="AU93" s="18" t="s">
        <v>86</v>
      </c>
    </row>
    <row r="94" spans="1:65" s="2" customFormat="1" ht="19.2">
      <c r="A94" s="35"/>
      <c r="B94" s="36"/>
      <c r="C94" s="37"/>
      <c r="D94" s="194" t="s">
        <v>387</v>
      </c>
      <c r="E94" s="37"/>
      <c r="F94" s="228" t="s">
        <v>398</v>
      </c>
      <c r="G94" s="37"/>
      <c r="H94" s="37"/>
      <c r="I94" s="189"/>
      <c r="J94" s="37"/>
      <c r="K94" s="37"/>
      <c r="L94" s="40"/>
      <c r="M94" s="190"/>
      <c r="N94" s="191"/>
      <c r="O94" s="65"/>
      <c r="P94" s="65"/>
      <c r="Q94" s="65"/>
      <c r="R94" s="65"/>
      <c r="S94" s="65"/>
      <c r="T94" s="66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  <c r="AT94" s="18" t="s">
        <v>387</v>
      </c>
      <c r="AU94" s="18" t="s">
        <v>86</v>
      </c>
    </row>
    <row r="95" spans="1:65" s="12" customFormat="1" ht="22.8" customHeight="1">
      <c r="B95" s="158"/>
      <c r="C95" s="159"/>
      <c r="D95" s="160" t="s">
        <v>75</v>
      </c>
      <c r="E95" s="172" t="s">
        <v>399</v>
      </c>
      <c r="F95" s="172" t="s">
        <v>400</v>
      </c>
      <c r="G95" s="159"/>
      <c r="H95" s="159"/>
      <c r="I95" s="162"/>
      <c r="J95" s="173">
        <f>BK95</f>
        <v>0</v>
      </c>
      <c r="K95" s="159"/>
      <c r="L95" s="164"/>
      <c r="M95" s="165"/>
      <c r="N95" s="166"/>
      <c r="O95" s="166"/>
      <c r="P95" s="167">
        <f>SUM(P96:P99)</f>
        <v>0</v>
      </c>
      <c r="Q95" s="166"/>
      <c r="R95" s="167">
        <f>SUM(R96:R99)</f>
        <v>0</v>
      </c>
      <c r="S95" s="166"/>
      <c r="T95" s="168">
        <f>SUM(T96:T99)</f>
        <v>0</v>
      </c>
      <c r="AR95" s="169" t="s">
        <v>160</v>
      </c>
      <c r="AT95" s="170" t="s">
        <v>75</v>
      </c>
      <c r="AU95" s="170" t="s">
        <v>84</v>
      </c>
      <c r="AY95" s="169" t="s">
        <v>120</v>
      </c>
      <c r="BK95" s="171">
        <f>SUM(BK96:BK99)</f>
        <v>0</v>
      </c>
    </row>
    <row r="96" spans="1:65" s="2" customFormat="1" ht="16.5" customHeight="1">
      <c r="A96" s="35"/>
      <c r="B96" s="36"/>
      <c r="C96" s="174" t="s">
        <v>127</v>
      </c>
      <c r="D96" s="174" t="s">
        <v>122</v>
      </c>
      <c r="E96" s="175" t="s">
        <v>401</v>
      </c>
      <c r="F96" s="176" t="s">
        <v>400</v>
      </c>
      <c r="G96" s="177" t="s">
        <v>402</v>
      </c>
      <c r="H96" s="178">
        <v>1</v>
      </c>
      <c r="I96" s="179"/>
      <c r="J96" s="180">
        <f>ROUND(I96*H96,2)</f>
        <v>0</v>
      </c>
      <c r="K96" s="176" t="s">
        <v>126</v>
      </c>
      <c r="L96" s="40"/>
      <c r="M96" s="181" t="s">
        <v>19</v>
      </c>
      <c r="N96" s="182" t="s">
        <v>47</v>
      </c>
      <c r="O96" s="65"/>
      <c r="P96" s="183">
        <f>O96*H96</f>
        <v>0</v>
      </c>
      <c r="Q96" s="183">
        <v>0</v>
      </c>
      <c r="R96" s="183">
        <f>Q96*H96</f>
        <v>0</v>
      </c>
      <c r="S96" s="183">
        <v>0</v>
      </c>
      <c r="T96" s="184">
        <f>S96*H96</f>
        <v>0</v>
      </c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R96" s="185" t="s">
        <v>384</v>
      </c>
      <c r="AT96" s="185" t="s">
        <v>122</v>
      </c>
      <c r="AU96" s="185" t="s">
        <v>86</v>
      </c>
      <c r="AY96" s="18" t="s">
        <v>120</v>
      </c>
      <c r="BE96" s="186">
        <f>IF(N96="základní",J96,0)</f>
        <v>0</v>
      </c>
      <c r="BF96" s="186">
        <f>IF(N96="snížená",J96,0)</f>
        <v>0</v>
      </c>
      <c r="BG96" s="186">
        <f>IF(N96="zákl. přenesená",J96,0)</f>
        <v>0</v>
      </c>
      <c r="BH96" s="186">
        <f>IF(N96="sníž. přenesená",J96,0)</f>
        <v>0</v>
      </c>
      <c r="BI96" s="186">
        <f>IF(N96="nulová",J96,0)</f>
        <v>0</v>
      </c>
      <c r="BJ96" s="18" t="s">
        <v>84</v>
      </c>
      <c r="BK96" s="186">
        <f>ROUND(I96*H96,2)</f>
        <v>0</v>
      </c>
      <c r="BL96" s="18" t="s">
        <v>384</v>
      </c>
      <c r="BM96" s="185" t="s">
        <v>403</v>
      </c>
    </row>
    <row r="97" spans="1:65" s="2" customFormat="1" ht="10.199999999999999">
      <c r="A97" s="35"/>
      <c r="B97" s="36"/>
      <c r="C97" s="37"/>
      <c r="D97" s="187" t="s">
        <v>129</v>
      </c>
      <c r="E97" s="37"/>
      <c r="F97" s="188" t="s">
        <v>404</v>
      </c>
      <c r="G97" s="37"/>
      <c r="H97" s="37"/>
      <c r="I97" s="189"/>
      <c r="J97" s="37"/>
      <c r="K97" s="37"/>
      <c r="L97" s="40"/>
      <c r="M97" s="190"/>
      <c r="N97" s="191"/>
      <c r="O97" s="65"/>
      <c r="P97" s="65"/>
      <c r="Q97" s="65"/>
      <c r="R97" s="65"/>
      <c r="S97" s="65"/>
      <c r="T97" s="66"/>
      <c r="U97" s="35"/>
      <c r="V97" s="35"/>
      <c r="W97" s="35"/>
      <c r="X97" s="35"/>
      <c r="Y97" s="35"/>
      <c r="Z97" s="35"/>
      <c r="AA97" s="35"/>
      <c r="AB97" s="35"/>
      <c r="AC97" s="35"/>
      <c r="AD97" s="35"/>
      <c r="AE97" s="35"/>
      <c r="AT97" s="18" t="s">
        <v>129</v>
      </c>
      <c r="AU97" s="18" t="s">
        <v>86</v>
      </c>
    </row>
    <row r="98" spans="1:65" s="2" customFormat="1" ht="16.5" customHeight="1">
      <c r="A98" s="35"/>
      <c r="B98" s="36"/>
      <c r="C98" s="174" t="s">
        <v>160</v>
      </c>
      <c r="D98" s="174" t="s">
        <v>122</v>
      </c>
      <c r="E98" s="175" t="s">
        <v>405</v>
      </c>
      <c r="F98" s="176" t="s">
        <v>406</v>
      </c>
      <c r="G98" s="177" t="s">
        <v>383</v>
      </c>
      <c r="H98" s="178">
        <v>1</v>
      </c>
      <c r="I98" s="179"/>
      <c r="J98" s="180">
        <f>ROUND(I98*H98,2)</f>
        <v>0</v>
      </c>
      <c r="K98" s="176" t="s">
        <v>126</v>
      </c>
      <c r="L98" s="40"/>
      <c r="M98" s="181" t="s">
        <v>19</v>
      </c>
      <c r="N98" s="182" t="s">
        <v>47</v>
      </c>
      <c r="O98" s="65"/>
      <c r="P98" s="183">
        <f>O98*H98</f>
        <v>0</v>
      </c>
      <c r="Q98" s="183">
        <v>0</v>
      </c>
      <c r="R98" s="183">
        <f>Q98*H98</f>
        <v>0</v>
      </c>
      <c r="S98" s="183">
        <v>0</v>
      </c>
      <c r="T98" s="184">
        <f>S98*H98</f>
        <v>0</v>
      </c>
      <c r="U98" s="35"/>
      <c r="V98" s="35"/>
      <c r="W98" s="35"/>
      <c r="X98" s="35"/>
      <c r="Y98" s="35"/>
      <c r="Z98" s="35"/>
      <c r="AA98" s="35"/>
      <c r="AB98" s="35"/>
      <c r="AC98" s="35"/>
      <c r="AD98" s="35"/>
      <c r="AE98" s="35"/>
      <c r="AR98" s="185" t="s">
        <v>384</v>
      </c>
      <c r="AT98" s="185" t="s">
        <v>122</v>
      </c>
      <c r="AU98" s="185" t="s">
        <v>86</v>
      </c>
      <c r="AY98" s="18" t="s">
        <v>120</v>
      </c>
      <c r="BE98" s="186">
        <f>IF(N98="základní",J98,0)</f>
        <v>0</v>
      </c>
      <c r="BF98" s="186">
        <f>IF(N98="snížená",J98,0)</f>
        <v>0</v>
      </c>
      <c r="BG98" s="186">
        <f>IF(N98="zákl. přenesená",J98,0)</f>
        <v>0</v>
      </c>
      <c r="BH98" s="186">
        <f>IF(N98="sníž. přenesená",J98,0)</f>
        <v>0</v>
      </c>
      <c r="BI98" s="186">
        <f>IF(N98="nulová",J98,0)</f>
        <v>0</v>
      </c>
      <c r="BJ98" s="18" t="s">
        <v>84</v>
      </c>
      <c r="BK98" s="186">
        <f>ROUND(I98*H98,2)</f>
        <v>0</v>
      </c>
      <c r="BL98" s="18" t="s">
        <v>384</v>
      </c>
      <c r="BM98" s="185" t="s">
        <v>407</v>
      </c>
    </row>
    <row r="99" spans="1:65" s="2" customFormat="1" ht="10.199999999999999">
      <c r="A99" s="35"/>
      <c r="B99" s="36"/>
      <c r="C99" s="37"/>
      <c r="D99" s="187" t="s">
        <v>129</v>
      </c>
      <c r="E99" s="37"/>
      <c r="F99" s="188" t="s">
        <v>408</v>
      </c>
      <c r="G99" s="37"/>
      <c r="H99" s="37"/>
      <c r="I99" s="189"/>
      <c r="J99" s="37"/>
      <c r="K99" s="37"/>
      <c r="L99" s="40"/>
      <c r="M99" s="190"/>
      <c r="N99" s="191"/>
      <c r="O99" s="65"/>
      <c r="P99" s="65"/>
      <c r="Q99" s="65"/>
      <c r="R99" s="65"/>
      <c r="S99" s="65"/>
      <c r="T99" s="66"/>
      <c r="U99" s="35"/>
      <c r="V99" s="35"/>
      <c r="W99" s="35"/>
      <c r="X99" s="35"/>
      <c r="Y99" s="35"/>
      <c r="Z99" s="35"/>
      <c r="AA99" s="35"/>
      <c r="AB99" s="35"/>
      <c r="AC99" s="35"/>
      <c r="AD99" s="35"/>
      <c r="AE99" s="35"/>
      <c r="AT99" s="18" t="s">
        <v>129</v>
      </c>
      <c r="AU99" s="18" t="s">
        <v>86</v>
      </c>
    </row>
    <row r="100" spans="1:65" s="12" customFormat="1" ht="22.8" customHeight="1">
      <c r="B100" s="158"/>
      <c r="C100" s="159"/>
      <c r="D100" s="160" t="s">
        <v>75</v>
      </c>
      <c r="E100" s="172" t="s">
        <v>409</v>
      </c>
      <c r="F100" s="172" t="s">
        <v>410</v>
      </c>
      <c r="G100" s="159"/>
      <c r="H100" s="159"/>
      <c r="I100" s="162"/>
      <c r="J100" s="173">
        <f>BK100</f>
        <v>0</v>
      </c>
      <c r="K100" s="159"/>
      <c r="L100" s="164"/>
      <c r="M100" s="165"/>
      <c r="N100" s="166"/>
      <c r="O100" s="166"/>
      <c r="P100" s="167">
        <f>SUM(P101:P102)</f>
        <v>0</v>
      </c>
      <c r="Q100" s="166"/>
      <c r="R100" s="167">
        <f>SUM(R101:R102)</f>
        <v>0</v>
      </c>
      <c r="S100" s="166"/>
      <c r="T100" s="168">
        <f>SUM(T101:T102)</f>
        <v>0</v>
      </c>
      <c r="AR100" s="169" t="s">
        <v>160</v>
      </c>
      <c r="AT100" s="170" t="s">
        <v>75</v>
      </c>
      <c r="AU100" s="170" t="s">
        <v>84</v>
      </c>
      <c r="AY100" s="169" t="s">
        <v>120</v>
      </c>
      <c r="BK100" s="171">
        <f>SUM(BK101:BK102)</f>
        <v>0</v>
      </c>
    </row>
    <row r="101" spans="1:65" s="2" customFormat="1" ht="16.5" customHeight="1">
      <c r="A101" s="35"/>
      <c r="B101" s="36"/>
      <c r="C101" s="174" t="s">
        <v>167</v>
      </c>
      <c r="D101" s="174" t="s">
        <v>122</v>
      </c>
      <c r="E101" s="175" t="s">
        <v>411</v>
      </c>
      <c r="F101" s="176" t="s">
        <v>412</v>
      </c>
      <c r="G101" s="177" t="s">
        <v>383</v>
      </c>
      <c r="H101" s="178">
        <v>1</v>
      </c>
      <c r="I101" s="179"/>
      <c r="J101" s="180">
        <f>ROUND(I101*H101,2)</f>
        <v>0</v>
      </c>
      <c r="K101" s="176" t="s">
        <v>126</v>
      </c>
      <c r="L101" s="40"/>
      <c r="M101" s="181" t="s">
        <v>19</v>
      </c>
      <c r="N101" s="182" t="s">
        <v>47</v>
      </c>
      <c r="O101" s="65"/>
      <c r="P101" s="183">
        <f>O101*H101</f>
        <v>0</v>
      </c>
      <c r="Q101" s="183">
        <v>0</v>
      </c>
      <c r="R101" s="183">
        <f>Q101*H101</f>
        <v>0</v>
      </c>
      <c r="S101" s="183">
        <v>0</v>
      </c>
      <c r="T101" s="184">
        <f>S101*H101</f>
        <v>0</v>
      </c>
      <c r="U101" s="35"/>
      <c r="V101" s="35"/>
      <c r="W101" s="35"/>
      <c r="X101" s="35"/>
      <c r="Y101" s="35"/>
      <c r="Z101" s="35"/>
      <c r="AA101" s="35"/>
      <c r="AB101" s="35"/>
      <c r="AC101" s="35"/>
      <c r="AD101" s="35"/>
      <c r="AE101" s="35"/>
      <c r="AR101" s="185" t="s">
        <v>384</v>
      </c>
      <c r="AT101" s="185" t="s">
        <v>122</v>
      </c>
      <c r="AU101" s="185" t="s">
        <v>86</v>
      </c>
      <c r="AY101" s="18" t="s">
        <v>120</v>
      </c>
      <c r="BE101" s="186">
        <f>IF(N101="základní",J101,0)</f>
        <v>0</v>
      </c>
      <c r="BF101" s="186">
        <f>IF(N101="snížená",J101,0)</f>
        <v>0</v>
      </c>
      <c r="BG101" s="186">
        <f>IF(N101="zákl. přenesená",J101,0)</f>
        <v>0</v>
      </c>
      <c r="BH101" s="186">
        <f>IF(N101="sníž. přenesená",J101,0)</f>
        <v>0</v>
      </c>
      <c r="BI101" s="186">
        <f>IF(N101="nulová",J101,0)</f>
        <v>0</v>
      </c>
      <c r="BJ101" s="18" t="s">
        <v>84</v>
      </c>
      <c r="BK101" s="186">
        <f>ROUND(I101*H101,2)</f>
        <v>0</v>
      </c>
      <c r="BL101" s="18" t="s">
        <v>384</v>
      </c>
      <c r="BM101" s="185" t="s">
        <v>413</v>
      </c>
    </row>
    <row r="102" spans="1:65" s="2" customFormat="1" ht="10.199999999999999">
      <c r="A102" s="35"/>
      <c r="B102" s="36"/>
      <c r="C102" s="37"/>
      <c r="D102" s="187" t="s">
        <v>129</v>
      </c>
      <c r="E102" s="37"/>
      <c r="F102" s="188" t="s">
        <v>414</v>
      </c>
      <c r="G102" s="37"/>
      <c r="H102" s="37"/>
      <c r="I102" s="189"/>
      <c r="J102" s="37"/>
      <c r="K102" s="37"/>
      <c r="L102" s="40"/>
      <c r="M102" s="224"/>
      <c r="N102" s="225"/>
      <c r="O102" s="226"/>
      <c r="P102" s="226"/>
      <c r="Q102" s="226"/>
      <c r="R102" s="226"/>
      <c r="S102" s="226"/>
      <c r="T102" s="227"/>
      <c r="U102" s="35"/>
      <c r="V102" s="35"/>
      <c r="W102" s="35"/>
      <c r="X102" s="35"/>
      <c r="Y102" s="35"/>
      <c r="Z102" s="35"/>
      <c r="AA102" s="35"/>
      <c r="AB102" s="35"/>
      <c r="AC102" s="35"/>
      <c r="AD102" s="35"/>
      <c r="AE102" s="35"/>
      <c r="AT102" s="18" t="s">
        <v>129</v>
      </c>
      <c r="AU102" s="18" t="s">
        <v>86</v>
      </c>
    </row>
    <row r="103" spans="1:65" s="2" customFormat="1" ht="6.9" customHeight="1">
      <c r="A103" s="35"/>
      <c r="B103" s="48"/>
      <c r="C103" s="49"/>
      <c r="D103" s="49"/>
      <c r="E103" s="49"/>
      <c r="F103" s="49"/>
      <c r="G103" s="49"/>
      <c r="H103" s="49"/>
      <c r="I103" s="49"/>
      <c r="J103" s="49"/>
      <c r="K103" s="49"/>
      <c r="L103" s="40"/>
      <c r="M103" s="35"/>
      <c r="O103" s="35"/>
      <c r="P103" s="35"/>
      <c r="Q103" s="35"/>
      <c r="R103" s="35"/>
      <c r="S103" s="35"/>
      <c r="T103" s="35"/>
      <c r="U103" s="35"/>
      <c r="V103" s="35"/>
      <c r="W103" s="35"/>
      <c r="X103" s="35"/>
      <c r="Y103" s="35"/>
      <c r="Z103" s="35"/>
      <c r="AA103" s="35"/>
      <c r="AB103" s="35"/>
      <c r="AC103" s="35"/>
      <c r="AD103" s="35"/>
      <c r="AE103" s="35"/>
    </row>
  </sheetData>
  <sheetProtection algorithmName="SHA-512" hashValue="16LWYFAGq5RLnOKY88aiMNPLggk2BugTcPgLgT5cUOhln5xTunW2bX1Ae/i0Z5hdLhmh4ZjYcGb0ILYfRD422Q==" saltValue="LksjDhmn95hfuNj7pCDDYs703qux6s7pvrAyCrVPr8HYTsdd+4J4d2ixLd3n9LyY0uOe6AorBqEYAo4cBbQmqA==" spinCount="100000" sheet="1" objects="1" scenarios="1" formatColumns="0" formatRows="0" autoFilter="0"/>
  <autoFilter ref="C82:K102"/>
  <mergeCells count="9">
    <mergeCell ref="E50:H50"/>
    <mergeCell ref="E73:H73"/>
    <mergeCell ref="E75:H75"/>
    <mergeCell ref="L2:V2"/>
    <mergeCell ref="E7:H7"/>
    <mergeCell ref="E9:H9"/>
    <mergeCell ref="E18:H18"/>
    <mergeCell ref="E27:H27"/>
    <mergeCell ref="E48:H48"/>
  </mergeCells>
  <hyperlinks>
    <hyperlink ref="F87" r:id="rId1"/>
    <hyperlink ref="F90" r:id="rId2"/>
    <hyperlink ref="F93" r:id="rId3"/>
    <hyperlink ref="F97" r:id="rId4"/>
    <hyperlink ref="F99" r:id="rId5"/>
    <hyperlink ref="F102" r:id="rId6"/>
  </hyperlink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7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19"/>
  <sheetViews>
    <sheetView showGridLines="0" topLeftCell="A58" zoomScale="110" zoomScaleNormal="110" workbookViewId="0"/>
  </sheetViews>
  <sheetFormatPr defaultRowHeight="14.4"/>
  <cols>
    <col min="1" max="1" width="8.28515625" style="229" customWidth="1"/>
    <col min="2" max="2" width="1.7109375" style="229" customWidth="1"/>
    <col min="3" max="4" width="5" style="229" customWidth="1"/>
    <col min="5" max="5" width="11.7109375" style="229" customWidth="1"/>
    <col min="6" max="6" width="9.140625" style="229" customWidth="1"/>
    <col min="7" max="7" width="5" style="229" customWidth="1"/>
    <col min="8" max="8" width="77.85546875" style="229" customWidth="1"/>
    <col min="9" max="10" width="20" style="229" customWidth="1"/>
    <col min="11" max="11" width="1.7109375" style="229" customWidth="1"/>
  </cols>
  <sheetData>
    <row r="1" spans="2:11" s="1" customFormat="1" ht="37.5" customHeight="1"/>
    <row r="2" spans="2:11" s="1" customFormat="1" ht="7.5" customHeight="1">
      <c r="B2" s="230"/>
      <c r="C2" s="231"/>
      <c r="D2" s="231"/>
      <c r="E2" s="231"/>
      <c r="F2" s="231"/>
      <c r="G2" s="231"/>
      <c r="H2" s="231"/>
      <c r="I2" s="231"/>
      <c r="J2" s="231"/>
      <c r="K2" s="232"/>
    </row>
    <row r="3" spans="2:11" s="15" customFormat="1" ht="45" customHeight="1">
      <c r="B3" s="233"/>
      <c r="C3" s="368" t="s">
        <v>415</v>
      </c>
      <c r="D3" s="368"/>
      <c r="E3" s="368"/>
      <c r="F3" s="368"/>
      <c r="G3" s="368"/>
      <c r="H3" s="368"/>
      <c r="I3" s="368"/>
      <c r="J3" s="368"/>
      <c r="K3" s="234"/>
    </row>
    <row r="4" spans="2:11" s="1" customFormat="1" ht="25.5" customHeight="1">
      <c r="B4" s="235"/>
      <c r="C4" s="367" t="s">
        <v>416</v>
      </c>
      <c r="D4" s="367"/>
      <c r="E4" s="367"/>
      <c r="F4" s="367"/>
      <c r="G4" s="367"/>
      <c r="H4" s="367"/>
      <c r="I4" s="367"/>
      <c r="J4" s="367"/>
      <c r="K4" s="236"/>
    </row>
    <row r="5" spans="2:11" s="1" customFormat="1" ht="5.25" customHeight="1">
      <c r="B5" s="235"/>
      <c r="C5" s="237"/>
      <c r="D5" s="237"/>
      <c r="E5" s="237"/>
      <c r="F5" s="237"/>
      <c r="G5" s="237"/>
      <c r="H5" s="237"/>
      <c r="I5" s="237"/>
      <c r="J5" s="237"/>
      <c r="K5" s="236"/>
    </row>
    <row r="6" spans="2:11" s="1" customFormat="1" ht="15" customHeight="1">
      <c r="B6" s="235"/>
      <c r="C6" s="366" t="s">
        <v>417</v>
      </c>
      <c r="D6" s="366"/>
      <c r="E6" s="366"/>
      <c r="F6" s="366"/>
      <c r="G6" s="366"/>
      <c r="H6" s="366"/>
      <c r="I6" s="366"/>
      <c r="J6" s="366"/>
      <c r="K6" s="236"/>
    </row>
    <row r="7" spans="2:11" s="1" customFormat="1" ht="15" customHeight="1">
      <c r="B7" s="239"/>
      <c r="C7" s="366" t="s">
        <v>418</v>
      </c>
      <c r="D7" s="366"/>
      <c r="E7" s="366"/>
      <c r="F7" s="366"/>
      <c r="G7" s="366"/>
      <c r="H7" s="366"/>
      <c r="I7" s="366"/>
      <c r="J7" s="366"/>
      <c r="K7" s="236"/>
    </row>
    <row r="8" spans="2:11" s="1" customFormat="1" ht="12.75" customHeight="1">
      <c r="B8" s="239"/>
      <c r="C8" s="238"/>
      <c r="D8" s="238"/>
      <c r="E8" s="238"/>
      <c r="F8" s="238"/>
      <c r="G8" s="238"/>
      <c r="H8" s="238"/>
      <c r="I8" s="238"/>
      <c r="J8" s="238"/>
      <c r="K8" s="236"/>
    </row>
    <row r="9" spans="2:11" s="1" customFormat="1" ht="15" customHeight="1">
      <c r="B9" s="239"/>
      <c r="C9" s="366" t="s">
        <v>419</v>
      </c>
      <c r="D9" s="366"/>
      <c r="E9" s="366"/>
      <c r="F9" s="366"/>
      <c r="G9" s="366"/>
      <c r="H9" s="366"/>
      <c r="I9" s="366"/>
      <c r="J9" s="366"/>
      <c r="K9" s="236"/>
    </row>
    <row r="10" spans="2:11" s="1" customFormat="1" ht="15" customHeight="1">
      <c r="B10" s="239"/>
      <c r="C10" s="238"/>
      <c r="D10" s="366" t="s">
        <v>420</v>
      </c>
      <c r="E10" s="366"/>
      <c r="F10" s="366"/>
      <c r="G10" s="366"/>
      <c r="H10" s="366"/>
      <c r="I10" s="366"/>
      <c r="J10" s="366"/>
      <c r="K10" s="236"/>
    </row>
    <row r="11" spans="2:11" s="1" customFormat="1" ht="15" customHeight="1">
      <c r="B11" s="239"/>
      <c r="C11" s="240"/>
      <c r="D11" s="366" t="s">
        <v>421</v>
      </c>
      <c r="E11" s="366"/>
      <c r="F11" s="366"/>
      <c r="G11" s="366"/>
      <c r="H11" s="366"/>
      <c r="I11" s="366"/>
      <c r="J11" s="366"/>
      <c r="K11" s="236"/>
    </row>
    <row r="12" spans="2:11" s="1" customFormat="1" ht="15" customHeight="1">
      <c r="B12" s="239"/>
      <c r="C12" s="240"/>
      <c r="D12" s="238"/>
      <c r="E12" s="238"/>
      <c r="F12" s="238"/>
      <c r="G12" s="238"/>
      <c r="H12" s="238"/>
      <c r="I12" s="238"/>
      <c r="J12" s="238"/>
      <c r="K12" s="236"/>
    </row>
    <row r="13" spans="2:11" s="1" customFormat="1" ht="15" customHeight="1">
      <c r="B13" s="239"/>
      <c r="C13" s="240"/>
      <c r="D13" s="241" t="s">
        <v>422</v>
      </c>
      <c r="E13" s="238"/>
      <c r="F13" s="238"/>
      <c r="G13" s="238"/>
      <c r="H13" s="238"/>
      <c r="I13" s="238"/>
      <c r="J13" s="238"/>
      <c r="K13" s="236"/>
    </row>
    <row r="14" spans="2:11" s="1" customFormat="1" ht="12.75" customHeight="1">
      <c r="B14" s="239"/>
      <c r="C14" s="240"/>
      <c r="D14" s="240"/>
      <c r="E14" s="240"/>
      <c r="F14" s="240"/>
      <c r="G14" s="240"/>
      <c r="H14" s="240"/>
      <c r="I14" s="240"/>
      <c r="J14" s="240"/>
      <c r="K14" s="236"/>
    </row>
    <row r="15" spans="2:11" s="1" customFormat="1" ht="15" customHeight="1">
      <c r="B15" s="239"/>
      <c r="C15" s="240"/>
      <c r="D15" s="366" t="s">
        <v>423</v>
      </c>
      <c r="E15" s="366"/>
      <c r="F15" s="366"/>
      <c r="G15" s="366"/>
      <c r="H15" s="366"/>
      <c r="I15" s="366"/>
      <c r="J15" s="366"/>
      <c r="K15" s="236"/>
    </row>
    <row r="16" spans="2:11" s="1" customFormat="1" ht="15" customHeight="1">
      <c r="B16" s="239"/>
      <c r="C16" s="240"/>
      <c r="D16" s="366" t="s">
        <v>424</v>
      </c>
      <c r="E16" s="366"/>
      <c r="F16" s="366"/>
      <c r="G16" s="366"/>
      <c r="H16" s="366"/>
      <c r="I16" s="366"/>
      <c r="J16" s="366"/>
      <c r="K16" s="236"/>
    </row>
    <row r="17" spans="2:11" s="1" customFormat="1" ht="15" customHeight="1">
      <c r="B17" s="239"/>
      <c r="C17" s="240"/>
      <c r="D17" s="366" t="s">
        <v>425</v>
      </c>
      <c r="E17" s="366"/>
      <c r="F17" s="366"/>
      <c r="G17" s="366"/>
      <c r="H17" s="366"/>
      <c r="I17" s="366"/>
      <c r="J17" s="366"/>
      <c r="K17" s="236"/>
    </row>
    <row r="18" spans="2:11" s="1" customFormat="1" ht="15" customHeight="1">
      <c r="B18" s="239"/>
      <c r="C18" s="240"/>
      <c r="D18" s="240"/>
      <c r="E18" s="242" t="s">
        <v>83</v>
      </c>
      <c r="F18" s="366" t="s">
        <v>426</v>
      </c>
      <c r="G18" s="366"/>
      <c r="H18" s="366"/>
      <c r="I18" s="366"/>
      <c r="J18" s="366"/>
      <c r="K18" s="236"/>
    </row>
    <row r="19" spans="2:11" s="1" customFormat="1" ht="15" customHeight="1">
      <c r="B19" s="239"/>
      <c r="C19" s="240"/>
      <c r="D19" s="240"/>
      <c r="E19" s="242" t="s">
        <v>427</v>
      </c>
      <c r="F19" s="366" t="s">
        <v>428</v>
      </c>
      <c r="G19" s="366"/>
      <c r="H19" s="366"/>
      <c r="I19" s="366"/>
      <c r="J19" s="366"/>
      <c r="K19" s="236"/>
    </row>
    <row r="20" spans="2:11" s="1" customFormat="1" ht="15" customHeight="1">
      <c r="B20" s="239"/>
      <c r="C20" s="240"/>
      <c r="D20" s="240"/>
      <c r="E20" s="242" t="s">
        <v>429</v>
      </c>
      <c r="F20" s="366" t="s">
        <v>430</v>
      </c>
      <c r="G20" s="366"/>
      <c r="H20" s="366"/>
      <c r="I20" s="366"/>
      <c r="J20" s="366"/>
      <c r="K20" s="236"/>
    </row>
    <row r="21" spans="2:11" s="1" customFormat="1" ht="15" customHeight="1">
      <c r="B21" s="239"/>
      <c r="C21" s="240"/>
      <c r="D21" s="240"/>
      <c r="E21" s="242" t="s">
        <v>90</v>
      </c>
      <c r="F21" s="366" t="s">
        <v>91</v>
      </c>
      <c r="G21" s="366"/>
      <c r="H21" s="366"/>
      <c r="I21" s="366"/>
      <c r="J21" s="366"/>
      <c r="K21" s="236"/>
    </row>
    <row r="22" spans="2:11" s="1" customFormat="1" ht="15" customHeight="1">
      <c r="B22" s="239"/>
      <c r="C22" s="240"/>
      <c r="D22" s="240"/>
      <c r="E22" s="242" t="s">
        <v>431</v>
      </c>
      <c r="F22" s="366" t="s">
        <v>432</v>
      </c>
      <c r="G22" s="366"/>
      <c r="H22" s="366"/>
      <c r="I22" s="366"/>
      <c r="J22" s="366"/>
      <c r="K22" s="236"/>
    </row>
    <row r="23" spans="2:11" s="1" customFormat="1" ht="15" customHeight="1">
      <c r="B23" s="239"/>
      <c r="C23" s="240"/>
      <c r="D23" s="240"/>
      <c r="E23" s="242" t="s">
        <v>433</v>
      </c>
      <c r="F23" s="366" t="s">
        <v>434</v>
      </c>
      <c r="G23" s="366"/>
      <c r="H23" s="366"/>
      <c r="I23" s="366"/>
      <c r="J23" s="366"/>
      <c r="K23" s="236"/>
    </row>
    <row r="24" spans="2:11" s="1" customFormat="1" ht="12.75" customHeight="1">
      <c r="B24" s="239"/>
      <c r="C24" s="240"/>
      <c r="D24" s="240"/>
      <c r="E24" s="240"/>
      <c r="F24" s="240"/>
      <c r="G24" s="240"/>
      <c r="H24" s="240"/>
      <c r="I24" s="240"/>
      <c r="J24" s="240"/>
      <c r="K24" s="236"/>
    </row>
    <row r="25" spans="2:11" s="1" customFormat="1" ht="15" customHeight="1">
      <c r="B25" s="239"/>
      <c r="C25" s="366" t="s">
        <v>435</v>
      </c>
      <c r="D25" s="366"/>
      <c r="E25" s="366"/>
      <c r="F25" s="366"/>
      <c r="G25" s="366"/>
      <c r="H25" s="366"/>
      <c r="I25" s="366"/>
      <c r="J25" s="366"/>
      <c r="K25" s="236"/>
    </row>
    <row r="26" spans="2:11" s="1" customFormat="1" ht="15" customHeight="1">
      <c r="B26" s="239"/>
      <c r="C26" s="366" t="s">
        <v>436</v>
      </c>
      <c r="D26" s="366"/>
      <c r="E26" s="366"/>
      <c r="F26" s="366"/>
      <c r="G26" s="366"/>
      <c r="H26" s="366"/>
      <c r="I26" s="366"/>
      <c r="J26" s="366"/>
      <c r="K26" s="236"/>
    </row>
    <row r="27" spans="2:11" s="1" customFormat="1" ht="15" customHeight="1">
      <c r="B27" s="239"/>
      <c r="C27" s="238"/>
      <c r="D27" s="366" t="s">
        <v>437</v>
      </c>
      <c r="E27" s="366"/>
      <c r="F27" s="366"/>
      <c r="G27" s="366"/>
      <c r="H27" s="366"/>
      <c r="I27" s="366"/>
      <c r="J27" s="366"/>
      <c r="K27" s="236"/>
    </row>
    <row r="28" spans="2:11" s="1" customFormat="1" ht="15" customHeight="1">
      <c r="B28" s="239"/>
      <c r="C28" s="240"/>
      <c r="D28" s="366" t="s">
        <v>438</v>
      </c>
      <c r="E28" s="366"/>
      <c r="F28" s="366"/>
      <c r="G28" s="366"/>
      <c r="H28" s="366"/>
      <c r="I28" s="366"/>
      <c r="J28" s="366"/>
      <c r="K28" s="236"/>
    </row>
    <row r="29" spans="2:11" s="1" customFormat="1" ht="12.75" customHeight="1">
      <c r="B29" s="239"/>
      <c r="C29" s="240"/>
      <c r="D29" s="240"/>
      <c r="E29" s="240"/>
      <c r="F29" s="240"/>
      <c r="G29" s="240"/>
      <c r="H29" s="240"/>
      <c r="I29" s="240"/>
      <c r="J29" s="240"/>
      <c r="K29" s="236"/>
    </row>
    <row r="30" spans="2:11" s="1" customFormat="1" ht="15" customHeight="1">
      <c r="B30" s="239"/>
      <c r="C30" s="240"/>
      <c r="D30" s="366" t="s">
        <v>439</v>
      </c>
      <c r="E30" s="366"/>
      <c r="F30" s="366"/>
      <c r="G30" s="366"/>
      <c r="H30" s="366"/>
      <c r="I30" s="366"/>
      <c r="J30" s="366"/>
      <c r="K30" s="236"/>
    </row>
    <row r="31" spans="2:11" s="1" customFormat="1" ht="15" customHeight="1">
      <c r="B31" s="239"/>
      <c r="C31" s="240"/>
      <c r="D31" s="366" t="s">
        <v>440</v>
      </c>
      <c r="E31" s="366"/>
      <c r="F31" s="366"/>
      <c r="G31" s="366"/>
      <c r="H31" s="366"/>
      <c r="I31" s="366"/>
      <c r="J31" s="366"/>
      <c r="K31" s="236"/>
    </row>
    <row r="32" spans="2:11" s="1" customFormat="1" ht="12.75" customHeight="1">
      <c r="B32" s="239"/>
      <c r="C32" s="240"/>
      <c r="D32" s="240"/>
      <c r="E32" s="240"/>
      <c r="F32" s="240"/>
      <c r="G32" s="240"/>
      <c r="H32" s="240"/>
      <c r="I32" s="240"/>
      <c r="J32" s="240"/>
      <c r="K32" s="236"/>
    </row>
    <row r="33" spans="2:11" s="1" customFormat="1" ht="15" customHeight="1">
      <c r="B33" s="239"/>
      <c r="C33" s="240"/>
      <c r="D33" s="366" t="s">
        <v>441</v>
      </c>
      <c r="E33" s="366"/>
      <c r="F33" s="366"/>
      <c r="G33" s="366"/>
      <c r="H33" s="366"/>
      <c r="I33" s="366"/>
      <c r="J33" s="366"/>
      <c r="K33" s="236"/>
    </row>
    <row r="34" spans="2:11" s="1" customFormat="1" ht="15" customHeight="1">
      <c r="B34" s="239"/>
      <c r="C34" s="240"/>
      <c r="D34" s="366" t="s">
        <v>442</v>
      </c>
      <c r="E34" s="366"/>
      <c r="F34" s="366"/>
      <c r="G34" s="366"/>
      <c r="H34" s="366"/>
      <c r="I34" s="366"/>
      <c r="J34" s="366"/>
      <c r="K34" s="236"/>
    </row>
    <row r="35" spans="2:11" s="1" customFormat="1" ht="15" customHeight="1">
      <c r="B35" s="239"/>
      <c r="C35" s="240"/>
      <c r="D35" s="366" t="s">
        <v>443</v>
      </c>
      <c r="E35" s="366"/>
      <c r="F35" s="366"/>
      <c r="G35" s="366"/>
      <c r="H35" s="366"/>
      <c r="I35" s="366"/>
      <c r="J35" s="366"/>
      <c r="K35" s="236"/>
    </row>
    <row r="36" spans="2:11" s="1" customFormat="1" ht="15" customHeight="1">
      <c r="B36" s="239"/>
      <c r="C36" s="240"/>
      <c r="D36" s="238"/>
      <c r="E36" s="241" t="s">
        <v>106</v>
      </c>
      <c r="F36" s="238"/>
      <c r="G36" s="366" t="s">
        <v>444</v>
      </c>
      <c r="H36" s="366"/>
      <c r="I36" s="366"/>
      <c r="J36" s="366"/>
      <c r="K36" s="236"/>
    </row>
    <row r="37" spans="2:11" s="1" customFormat="1" ht="30.75" customHeight="1">
      <c r="B37" s="239"/>
      <c r="C37" s="240"/>
      <c r="D37" s="238"/>
      <c r="E37" s="241" t="s">
        <v>445</v>
      </c>
      <c r="F37" s="238"/>
      <c r="G37" s="366" t="s">
        <v>446</v>
      </c>
      <c r="H37" s="366"/>
      <c r="I37" s="366"/>
      <c r="J37" s="366"/>
      <c r="K37" s="236"/>
    </row>
    <row r="38" spans="2:11" s="1" customFormat="1" ht="15" customHeight="1">
      <c r="B38" s="239"/>
      <c r="C38" s="240"/>
      <c r="D38" s="238"/>
      <c r="E38" s="241" t="s">
        <v>57</v>
      </c>
      <c r="F38" s="238"/>
      <c r="G38" s="366" t="s">
        <v>447</v>
      </c>
      <c r="H38" s="366"/>
      <c r="I38" s="366"/>
      <c r="J38" s="366"/>
      <c r="K38" s="236"/>
    </row>
    <row r="39" spans="2:11" s="1" customFormat="1" ht="15" customHeight="1">
      <c r="B39" s="239"/>
      <c r="C39" s="240"/>
      <c r="D39" s="238"/>
      <c r="E39" s="241" t="s">
        <v>58</v>
      </c>
      <c r="F39" s="238"/>
      <c r="G39" s="366" t="s">
        <v>448</v>
      </c>
      <c r="H39" s="366"/>
      <c r="I39" s="366"/>
      <c r="J39" s="366"/>
      <c r="K39" s="236"/>
    </row>
    <row r="40" spans="2:11" s="1" customFormat="1" ht="15" customHeight="1">
      <c r="B40" s="239"/>
      <c r="C40" s="240"/>
      <c r="D40" s="238"/>
      <c r="E40" s="241" t="s">
        <v>107</v>
      </c>
      <c r="F40" s="238"/>
      <c r="G40" s="366" t="s">
        <v>449</v>
      </c>
      <c r="H40" s="366"/>
      <c r="I40" s="366"/>
      <c r="J40" s="366"/>
      <c r="K40" s="236"/>
    </row>
    <row r="41" spans="2:11" s="1" customFormat="1" ht="15" customHeight="1">
      <c r="B41" s="239"/>
      <c r="C41" s="240"/>
      <c r="D41" s="238"/>
      <c r="E41" s="241" t="s">
        <v>108</v>
      </c>
      <c r="F41" s="238"/>
      <c r="G41" s="366" t="s">
        <v>450</v>
      </c>
      <c r="H41" s="366"/>
      <c r="I41" s="366"/>
      <c r="J41" s="366"/>
      <c r="K41" s="236"/>
    </row>
    <row r="42" spans="2:11" s="1" customFormat="1" ht="15" customHeight="1">
      <c r="B42" s="239"/>
      <c r="C42" s="240"/>
      <c r="D42" s="238"/>
      <c r="E42" s="241" t="s">
        <v>451</v>
      </c>
      <c r="F42" s="238"/>
      <c r="G42" s="366" t="s">
        <v>452</v>
      </c>
      <c r="H42" s="366"/>
      <c r="I42" s="366"/>
      <c r="J42" s="366"/>
      <c r="K42" s="236"/>
    </row>
    <row r="43" spans="2:11" s="1" customFormat="1" ht="15" customHeight="1">
      <c r="B43" s="239"/>
      <c r="C43" s="240"/>
      <c r="D43" s="238"/>
      <c r="E43" s="241"/>
      <c r="F43" s="238"/>
      <c r="G43" s="366" t="s">
        <v>453</v>
      </c>
      <c r="H43" s="366"/>
      <c r="I43" s="366"/>
      <c r="J43" s="366"/>
      <c r="K43" s="236"/>
    </row>
    <row r="44" spans="2:11" s="1" customFormat="1" ht="15" customHeight="1">
      <c r="B44" s="239"/>
      <c r="C44" s="240"/>
      <c r="D44" s="238"/>
      <c r="E44" s="241" t="s">
        <v>454</v>
      </c>
      <c r="F44" s="238"/>
      <c r="G44" s="366" t="s">
        <v>455</v>
      </c>
      <c r="H44" s="366"/>
      <c r="I44" s="366"/>
      <c r="J44" s="366"/>
      <c r="K44" s="236"/>
    </row>
    <row r="45" spans="2:11" s="1" customFormat="1" ht="15" customHeight="1">
      <c r="B45" s="239"/>
      <c r="C45" s="240"/>
      <c r="D45" s="238"/>
      <c r="E45" s="241" t="s">
        <v>110</v>
      </c>
      <c r="F45" s="238"/>
      <c r="G45" s="366" t="s">
        <v>456</v>
      </c>
      <c r="H45" s="366"/>
      <c r="I45" s="366"/>
      <c r="J45" s="366"/>
      <c r="K45" s="236"/>
    </row>
    <row r="46" spans="2:11" s="1" customFormat="1" ht="12.75" customHeight="1">
      <c r="B46" s="239"/>
      <c r="C46" s="240"/>
      <c r="D46" s="238"/>
      <c r="E46" s="238"/>
      <c r="F46" s="238"/>
      <c r="G46" s="238"/>
      <c r="H46" s="238"/>
      <c r="I46" s="238"/>
      <c r="J46" s="238"/>
      <c r="K46" s="236"/>
    </row>
    <row r="47" spans="2:11" s="1" customFormat="1" ht="15" customHeight="1">
      <c r="B47" s="239"/>
      <c r="C47" s="240"/>
      <c r="D47" s="366" t="s">
        <v>457</v>
      </c>
      <c r="E47" s="366"/>
      <c r="F47" s="366"/>
      <c r="G47" s="366"/>
      <c r="H47" s="366"/>
      <c r="I47" s="366"/>
      <c r="J47" s="366"/>
      <c r="K47" s="236"/>
    </row>
    <row r="48" spans="2:11" s="1" customFormat="1" ht="15" customHeight="1">
      <c r="B48" s="239"/>
      <c r="C48" s="240"/>
      <c r="D48" s="240"/>
      <c r="E48" s="366" t="s">
        <v>458</v>
      </c>
      <c r="F48" s="366"/>
      <c r="G48" s="366"/>
      <c r="H48" s="366"/>
      <c r="I48" s="366"/>
      <c r="J48" s="366"/>
      <c r="K48" s="236"/>
    </row>
    <row r="49" spans="2:11" s="1" customFormat="1" ht="15" customHeight="1">
      <c r="B49" s="239"/>
      <c r="C49" s="240"/>
      <c r="D49" s="240"/>
      <c r="E49" s="366" t="s">
        <v>459</v>
      </c>
      <c r="F49" s="366"/>
      <c r="G49" s="366"/>
      <c r="H49" s="366"/>
      <c r="I49" s="366"/>
      <c r="J49" s="366"/>
      <c r="K49" s="236"/>
    </row>
    <row r="50" spans="2:11" s="1" customFormat="1" ht="15" customHeight="1">
      <c r="B50" s="239"/>
      <c r="C50" s="240"/>
      <c r="D50" s="240"/>
      <c r="E50" s="366" t="s">
        <v>460</v>
      </c>
      <c r="F50" s="366"/>
      <c r="G50" s="366"/>
      <c r="H50" s="366"/>
      <c r="I50" s="366"/>
      <c r="J50" s="366"/>
      <c r="K50" s="236"/>
    </row>
    <row r="51" spans="2:11" s="1" customFormat="1" ht="15" customHeight="1">
      <c r="B51" s="239"/>
      <c r="C51" s="240"/>
      <c r="D51" s="366" t="s">
        <v>461</v>
      </c>
      <c r="E51" s="366"/>
      <c r="F51" s="366"/>
      <c r="G51" s="366"/>
      <c r="H51" s="366"/>
      <c r="I51" s="366"/>
      <c r="J51" s="366"/>
      <c r="K51" s="236"/>
    </row>
    <row r="52" spans="2:11" s="1" customFormat="1" ht="25.5" customHeight="1">
      <c r="B52" s="235"/>
      <c r="C52" s="367" t="s">
        <v>462</v>
      </c>
      <c r="D52" s="367"/>
      <c r="E52" s="367"/>
      <c r="F52" s="367"/>
      <c r="G52" s="367"/>
      <c r="H52" s="367"/>
      <c r="I52" s="367"/>
      <c r="J52" s="367"/>
      <c r="K52" s="236"/>
    </row>
    <row r="53" spans="2:11" s="1" customFormat="1" ht="5.25" customHeight="1">
      <c r="B53" s="235"/>
      <c r="C53" s="237"/>
      <c r="D53" s="237"/>
      <c r="E53" s="237"/>
      <c r="F53" s="237"/>
      <c r="G53" s="237"/>
      <c r="H53" s="237"/>
      <c r="I53" s="237"/>
      <c r="J53" s="237"/>
      <c r="K53" s="236"/>
    </row>
    <row r="54" spans="2:11" s="1" customFormat="1" ht="15" customHeight="1">
      <c r="B54" s="235"/>
      <c r="C54" s="366" t="s">
        <v>463</v>
      </c>
      <c r="D54" s="366"/>
      <c r="E54" s="366"/>
      <c r="F54" s="366"/>
      <c r="G54" s="366"/>
      <c r="H54" s="366"/>
      <c r="I54" s="366"/>
      <c r="J54" s="366"/>
      <c r="K54" s="236"/>
    </row>
    <row r="55" spans="2:11" s="1" customFormat="1" ht="15" customHeight="1">
      <c r="B55" s="235"/>
      <c r="C55" s="366" t="s">
        <v>464</v>
      </c>
      <c r="D55" s="366"/>
      <c r="E55" s="366"/>
      <c r="F55" s="366"/>
      <c r="G55" s="366"/>
      <c r="H55" s="366"/>
      <c r="I55" s="366"/>
      <c r="J55" s="366"/>
      <c r="K55" s="236"/>
    </row>
    <row r="56" spans="2:11" s="1" customFormat="1" ht="12.75" customHeight="1">
      <c r="B56" s="235"/>
      <c r="C56" s="238"/>
      <c r="D56" s="238"/>
      <c r="E56" s="238"/>
      <c r="F56" s="238"/>
      <c r="G56" s="238"/>
      <c r="H56" s="238"/>
      <c r="I56" s="238"/>
      <c r="J56" s="238"/>
      <c r="K56" s="236"/>
    </row>
    <row r="57" spans="2:11" s="1" customFormat="1" ht="15" customHeight="1">
      <c r="B57" s="235"/>
      <c r="C57" s="366" t="s">
        <v>465</v>
      </c>
      <c r="D57" s="366"/>
      <c r="E57" s="366"/>
      <c r="F57" s="366"/>
      <c r="G57" s="366"/>
      <c r="H57" s="366"/>
      <c r="I57" s="366"/>
      <c r="J57" s="366"/>
      <c r="K57" s="236"/>
    </row>
    <row r="58" spans="2:11" s="1" customFormat="1" ht="15" customHeight="1">
      <c r="B58" s="235"/>
      <c r="C58" s="240"/>
      <c r="D58" s="366" t="s">
        <v>466</v>
      </c>
      <c r="E58" s="366"/>
      <c r="F58" s="366"/>
      <c r="G58" s="366"/>
      <c r="H58" s="366"/>
      <c r="I58" s="366"/>
      <c r="J58" s="366"/>
      <c r="K58" s="236"/>
    </row>
    <row r="59" spans="2:11" s="1" customFormat="1" ht="15" customHeight="1">
      <c r="B59" s="235"/>
      <c r="C59" s="240"/>
      <c r="D59" s="366" t="s">
        <v>467</v>
      </c>
      <c r="E59" s="366"/>
      <c r="F59" s="366"/>
      <c r="G59" s="366"/>
      <c r="H59" s="366"/>
      <c r="I59" s="366"/>
      <c r="J59" s="366"/>
      <c r="K59" s="236"/>
    </row>
    <row r="60" spans="2:11" s="1" customFormat="1" ht="15" customHeight="1">
      <c r="B60" s="235"/>
      <c r="C60" s="240"/>
      <c r="D60" s="366" t="s">
        <v>468</v>
      </c>
      <c r="E60" s="366"/>
      <c r="F60" s="366"/>
      <c r="G60" s="366"/>
      <c r="H60" s="366"/>
      <c r="I60" s="366"/>
      <c r="J60" s="366"/>
      <c r="K60" s="236"/>
    </row>
    <row r="61" spans="2:11" s="1" customFormat="1" ht="15" customHeight="1">
      <c r="B61" s="235"/>
      <c r="C61" s="240"/>
      <c r="D61" s="366" t="s">
        <v>469</v>
      </c>
      <c r="E61" s="366"/>
      <c r="F61" s="366"/>
      <c r="G61" s="366"/>
      <c r="H61" s="366"/>
      <c r="I61" s="366"/>
      <c r="J61" s="366"/>
      <c r="K61" s="236"/>
    </row>
    <row r="62" spans="2:11" s="1" customFormat="1" ht="15" customHeight="1">
      <c r="B62" s="235"/>
      <c r="C62" s="240"/>
      <c r="D62" s="369" t="s">
        <v>470</v>
      </c>
      <c r="E62" s="369"/>
      <c r="F62" s="369"/>
      <c r="G62" s="369"/>
      <c r="H62" s="369"/>
      <c r="I62" s="369"/>
      <c r="J62" s="369"/>
      <c r="K62" s="236"/>
    </row>
    <row r="63" spans="2:11" s="1" customFormat="1" ht="15" customHeight="1">
      <c r="B63" s="235"/>
      <c r="C63" s="240"/>
      <c r="D63" s="366" t="s">
        <v>471</v>
      </c>
      <c r="E63" s="366"/>
      <c r="F63" s="366"/>
      <c r="G63" s="366"/>
      <c r="H63" s="366"/>
      <c r="I63" s="366"/>
      <c r="J63" s="366"/>
      <c r="K63" s="236"/>
    </row>
    <row r="64" spans="2:11" s="1" customFormat="1" ht="12.75" customHeight="1">
      <c r="B64" s="235"/>
      <c r="C64" s="240"/>
      <c r="D64" s="240"/>
      <c r="E64" s="243"/>
      <c r="F64" s="240"/>
      <c r="G64" s="240"/>
      <c r="H64" s="240"/>
      <c r="I64" s="240"/>
      <c r="J64" s="240"/>
      <c r="K64" s="236"/>
    </row>
    <row r="65" spans="2:11" s="1" customFormat="1" ht="15" customHeight="1">
      <c r="B65" s="235"/>
      <c r="C65" s="240"/>
      <c r="D65" s="366" t="s">
        <v>472</v>
      </c>
      <c r="E65" s="366"/>
      <c r="F65" s="366"/>
      <c r="G65" s="366"/>
      <c r="H65" s="366"/>
      <c r="I65" s="366"/>
      <c r="J65" s="366"/>
      <c r="K65" s="236"/>
    </row>
    <row r="66" spans="2:11" s="1" customFormat="1" ht="15" customHeight="1">
      <c r="B66" s="235"/>
      <c r="C66" s="240"/>
      <c r="D66" s="369" t="s">
        <v>473</v>
      </c>
      <c r="E66" s="369"/>
      <c r="F66" s="369"/>
      <c r="G66" s="369"/>
      <c r="H66" s="369"/>
      <c r="I66" s="369"/>
      <c r="J66" s="369"/>
      <c r="K66" s="236"/>
    </row>
    <row r="67" spans="2:11" s="1" customFormat="1" ht="15" customHeight="1">
      <c r="B67" s="235"/>
      <c r="C67" s="240"/>
      <c r="D67" s="366" t="s">
        <v>474</v>
      </c>
      <c r="E67" s="366"/>
      <c r="F67" s="366"/>
      <c r="G67" s="366"/>
      <c r="H67" s="366"/>
      <c r="I67" s="366"/>
      <c r="J67" s="366"/>
      <c r="K67" s="236"/>
    </row>
    <row r="68" spans="2:11" s="1" customFormat="1" ht="15" customHeight="1">
      <c r="B68" s="235"/>
      <c r="C68" s="240"/>
      <c r="D68" s="366" t="s">
        <v>475</v>
      </c>
      <c r="E68" s="366"/>
      <c r="F68" s="366"/>
      <c r="G68" s="366"/>
      <c r="H68" s="366"/>
      <c r="I68" s="366"/>
      <c r="J68" s="366"/>
      <c r="K68" s="236"/>
    </row>
    <row r="69" spans="2:11" s="1" customFormat="1" ht="15" customHeight="1">
      <c r="B69" s="235"/>
      <c r="C69" s="240"/>
      <c r="D69" s="366" t="s">
        <v>476</v>
      </c>
      <c r="E69" s="366"/>
      <c r="F69" s="366"/>
      <c r="G69" s="366"/>
      <c r="H69" s="366"/>
      <c r="I69" s="366"/>
      <c r="J69" s="366"/>
      <c r="K69" s="236"/>
    </row>
    <row r="70" spans="2:11" s="1" customFormat="1" ht="15" customHeight="1">
      <c r="B70" s="235"/>
      <c r="C70" s="240"/>
      <c r="D70" s="366" t="s">
        <v>477</v>
      </c>
      <c r="E70" s="366"/>
      <c r="F70" s="366"/>
      <c r="G70" s="366"/>
      <c r="H70" s="366"/>
      <c r="I70" s="366"/>
      <c r="J70" s="366"/>
      <c r="K70" s="236"/>
    </row>
    <row r="71" spans="2:11" s="1" customFormat="1" ht="12.75" customHeight="1">
      <c r="B71" s="244"/>
      <c r="C71" s="245"/>
      <c r="D71" s="245"/>
      <c r="E71" s="245"/>
      <c r="F71" s="245"/>
      <c r="G71" s="245"/>
      <c r="H71" s="245"/>
      <c r="I71" s="245"/>
      <c r="J71" s="245"/>
      <c r="K71" s="246"/>
    </row>
    <row r="72" spans="2:11" s="1" customFormat="1" ht="18.75" customHeight="1">
      <c r="B72" s="247"/>
      <c r="C72" s="247"/>
      <c r="D72" s="247"/>
      <c r="E72" s="247"/>
      <c r="F72" s="247"/>
      <c r="G72" s="247"/>
      <c r="H72" s="247"/>
      <c r="I72" s="247"/>
      <c r="J72" s="247"/>
      <c r="K72" s="248"/>
    </row>
    <row r="73" spans="2:11" s="1" customFormat="1" ht="18.75" customHeight="1">
      <c r="B73" s="248"/>
      <c r="C73" s="248"/>
      <c r="D73" s="248"/>
      <c r="E73" s="248"/>
      <c r="F73" s="248"/>
      <c r="G73" s="248"/>
      <c r="H73" s="248"/>
      <c r="I73" s="248"/>
      <c r="J73" s="248"/>
      <c r="K73" s="248"/>
    </row>
    <row r="74" spans="2:11" s="1" customFormat="1" ht="7.5" customHeight="1">
      <c r="B74" s="249"/>
      <c r="C74" s="250"/>
      <c r="D74" s="250"/>
      <c r="E74" s="250"/>
      <c r="F74" s="250"/>
      <c r="G74" s="250"/>
      <c r="H74" s="250"/>
      <c r="I74" s="250"/>
      <c r="J74" s="250"/>
      <c r="K74" s="251"/>
    </row>
    <row r="75" spans="2:11" s="1" customFormat="1" ht="45" customHeight="1">
      <c r="B75" s="252"/>
      <c r="C75" s="370" t="s">
        <v>478</v>
      </c>
      <c r="D75" s="370"/>
      <c r="E75" s="370"/>
      <c r="F75" s="370"/>
      <c r="G75" s="370"/>
      <c r="H75" s="370"/>
      <c r="I75" s="370"/>
      <c r="J75" s="370"/>
      <c r="K75" s="253"/>
    </row>
    <row r="76" spans="2:11" s="1" customFormat="1" ht="17.25" customHeight="1">
      <c r="B76" s="252"/>
      <c r="C76" s="254" t="s">
        <v>479</v>
      </c>
      <c r="D76" s="254"/>
      <c r="E76" s="254"/>
      <c r="F76" s="254" t="s">
        <v>480</v>
      </c>
      <c r="G76" s="255"/>
      <c r="H76" s="254" t="s">
        <v>58</v>
      </c>
      <c r="I76" s="254" t="s">
        <v>61</v>
      </c>
      <c r="J76" s="254" t="s">
        <v>481</v>
      </c>
      <c r="K76" s="253"/>
    </row>
    <row r="77" spans="2:11" s="1" customFormat="1" ht="17.25" customHeight="1">
      <c r="B77" s="252"/>
      <c r="C77" s="256" t="s">
        <v>482</v>
      </c>
      <c r="D77" s="256"/>
      <c r="E77" s="256"/>
      <c r="F77" s="257" t="s">
        <v>483</v>
      </c>
      <c r="G77" s="258"/>
      <c r="H77" s="256"/>
      <c r="I77" s="256"/>
      <c r="J77" s="256" t="s">
        <v>484</v>
      </c>
      <c r="K77" s="253"/>
    </row>
    <row r="78" spans="2:11" s="1" customFormat="1" ht="5.25" customHeight="1">
      <c r="B78" s="252"/>
      <c r="C78" s="259"/>
      <c r="D78" s="259"/>
      <c r="E78" s="259"/>
      <c r="F78" s="259"/>
      <c r="G78" s="260"/>
      <c r="H78" s="259"/>
      <c r="I78" s="259"/>
      <c r="J78" s="259"/>
      <c r="K78" s="253"/>
    </row>
    <row r="79" spans="2:11" s="1" customFormat="1" ht="15" customHeight="1">
      <c r="B79" s="252"/>
      <c r="C79" s="241" t="s">
        <v>57</v>
      </c>
      <c r="D79" s="261"/>
      <c r="E79" s="261"/>
      <c r="F79" s="262" t="s">
        <v>485</v>
      </c>
      <c r="G79" s="263"/>
      <c r="H79" s="241" t="s">
        <v>486</v>
      </c>
      <c r="I79" s="241" t="s">
        <v>487</v>
      </c>
      <c r="J79" s="241">
        <v>20</v>
      </c>
      <c r="K79" s="253"/>
    </row>
    <row r="80" spans="2:11" s="1" customFormat="1" ht="15" customHeight="1">
      <c r="B80" s="252"/>
      <c r="C80" s="241" t="s">
        <v>488</v>
      </c>
      <c r="D80" s="241"/>
      <c r="E80" s="241"/>
      <c r="F80" s="262" t="s">
        <v>485</v>
      </c>
      <c r="G80" s="263"/>
      <c r="H80" s="241" t="s">
        <v>489</v>
      </c>
      <c r="I80" s="241" t="s">
        <v>487</v>
      </c>
      <c r="J80" s="241">
        <v>120</v>
      </c>
      <c r="K80" s="253"/>
    </row>
    <row r="81" spans="2:11" s="1" customFormat="1" ht="15" customHeight="1">
      <c r="B81" s="264"/>
      <c r="C81" s="241" t="s">
        <v>490</v>
      </c>
      <c r="D81" s="241"/>
      <c r="E81" s="241"/>
      <c r="F81" s="262" t="s">
        <v>491</v>
      </c>
      <c r="G81" s="263"/>
      <c r="H81" s="241" t="s">
        <v>492</v>
      </c>
      <c r="I81" s="241" t="s">
        <v>487</v>
      </c>
      <c r="J81" s="241">
        <v>50</v>
      </c>
      <c r="K81" s="253"/>
    </row>
    <row r="82" spans="2:11" s="1" customFormat="1" ht="15" customHeight="1">
      <c r="B82" s="264"/>
      <c r="C82" s="241" t="s">
        <v>493</v>
      </c>
      <c r="D82" s="241"/>
      <c r="E82" s="241"/>
      <c r="F82" s="262" t="s">
        <v>485</v>
      </c>
      <c r="G82" s="263"/>
      <c r="H82" s="241" t="s">
        <v>494</v>
      </c>
      <c r="I82" s="241" t="s">
        <v>495</v>
      </c>
      <c r="J82" s="241"/>
      <c r="K82" s="253"/>
    </row>
    <row r="83" spans="2:11" s="1" customFormat="1" ht="15" customHeight="1">
      <c r="B83" s="264"/>
      <c r="C83" s="265" t="s">
        <v>496</v>
      </c>
      <c r="D83" s="265"/>
      <c r="E83" s="265"/>
      <c r="F83" s="266" t="s">
        <v>491</v>
      </c>
      <c r="G83" s="265"/>
      <c r="H83" s="265" t="s">
        <v>497</v>
      </c>
      <c r="I83" s="265" t="s">
        <v>487</v>
      </c>
      <c r="J83" s="265">
        <v>15</v>
      </c>
      <c r="K83" s="253"/>
    </row>
    <row r="84" spans="2:11" s="1" customFormat="1" ht="15" customHeight="1">
      <c r="B84" s="264"/>
      <c r="C84" s="265" t="s">
        <v>498</v>
      </c>
      <c r="D84" s="265"/>
      <c r="E84" s="265"/>
      <c r="F84" s="266" t="s">
        <v>491</v>
      </c>
      <c r="G84" s="265"/>
      <c r="H84" s="265" t="s">
        <v>499</v>
      </c>
      <c r="I84" s="265" t="s">
        <v>487</v>
      </c>
      <c r="J84" s="265">
        <v>15</v>
      </c>
      <c r="K84" s="253"/>
    </row>
    <row r="85" spans="2:11" s="1" customFormat="1" ht="15" customHeight="1">
      <c r="B85" s="264"/>
      <c r="C85" s="265" t="s">
        <v>500</v>
      </c>
      <c r="D85" s="265"/>
      <c r="E85" s="265"/>
      <c r="F85" s="266" t="s">
        <v>491</v>
      </c>
      <c r="G85" s="265"/>
      <c r="H85" s="265" t="s">
        <v>501</v>
      </c>
      <c r="I85" s="265" t="s">
        <v>487</v>
      </c>
      <c r="J85" s="265">
        <v>20</v>
      </c>
      <c r="K85" s="253"/>
    </row>
    <row r="86" spans="2:11" s="1" customFormat="1" ht="15" customHeight="1">
      <c r="B86" s="264"/>
      <c r="C86" s="265" t="s">
        <v>502</v>
      </c>
      <c r="D86" s="265"/>
      <c r="E86" s="265"/>
      <c r="F86" s="266" t="s">
        <v>491</v>
      </c>
      <c r="G86" s="265"/>
      <c r="H86" s="265" t="s">
        <v>503</v>
      </c>
      <c r="I86" s="265" t="s">
        <v>487</v>
      </c>
      <c r="J86" s="265">
        <v>20</v>
      </c>
      <c r="K86" s="253"/>
    </row>
    <row r="87" spans="2:11" s="1" customFormat="1" ht="15" customHeight="1">
      <c r="B87" s="264"/>
      <c r="C87" s="241" t="s">
        <v>504</v>
      </c>
      <c r="D87" s="241"/>
      <c r="E87" s="241"/>
      <c r="F87" s="262" t="s">
        <v>491</v>
      </c>
      <c r="G87" s="263"/>
      <c r="H87" s="241" t="s">
        <v>505</v>
      </c>
      <c r="I87" s="241" t="s">
        <v>487</v>
      </c>
      <c r="J87" s="241">
        <v>50</v>
      </c>
      <c r="K87" s="253"/>
    </row>
    <row r="88" spans="2:11" s="1" customFormat="1" ht="15" customHeight="1">
      <c r="B88" s="264"/>
      <c r="C88" s="241" t="s">
        <v>506</v>
      </c>
      <c r="D88" s="241"/>
      <c r="E88" s="241"/>
      <c r="F88" s="262" t="s">
        <v>491</v>
      </c>
      <c r="G88" s="263"/>
      <c r="H88" s="241" t="s">
        <v>507</v>
      </c>
      <c r="I88" s="241" t="s">
        <v>487</v>
      </c>
      <c r="J88" s="241">
        <v>20</v>
      </c>
      <c r="K88" s="253"/>
    </row>
    <row r="89" spans="2:11" s="1" customFormat="1" ht="15" customHeight="1">
      <c r="B89" s="264"/>
      <c r="C89" s="241" t="s">
        <v>508</v>
      </c>
      <c r="D89" s="241"/>
      <c r="E89" s="241"/>
      <c r="F89" s="262" t="s">
        <v>491</v>
      </c>
      <c r="G89" s="263"/>
      <c r="H89" s="241" t="s">
        <v>509</v>
      </c>
      <c r="I89" s="241" t="s">
        <v>487</v>
      </c>
      <c r="J89" s="241">
        <v>20</v>
      </c>
      <c r="K89" s="253"/>
    </row>
    <row r="90" spans="2:11" s="1" customFormat="1" ht="15" customHeight="1">
      <c r="B90" s="264"/>
      <c r="C90" s="241" t="s">
        <v>510</v>
      </c>
      <c r="D90" s="241"/>
      <c r="E90" s="241"/>
      <c r="F90" s="262" t="s">
        <v>491</v>
      </c>
      <c r="G90" s="263"/>
      <c r="H90" s="241" t="s">
        <v>511</v>
      </c>
      <c r="I90" s="241" t="s">
        <v>487</v>
      </c>
      <c r="J90" s="241">
        <v>50</v>
      </c>
      <c r="K90" s="253"/>
    </row>
    <row r="91" spans="2:11" s="1" customFormat="1" ht="15" customHeight="1">
      <c r="B91" s="264"/>
      <c r="C91" s="241" t="s">
        <v>512</v>
      </c>
      <c r="D91" s="241"/>
      <c r="E91" s="241"/>
      <c r="F91" s="262" t="s">
        <v>491</v>
      </c>
      <c r="G91" s="263"/>
      <c r="H91" s="241" t="s">
        <v>512</v>
      </c>
      <c r="I91" s="241" t="s">
        <v>487</v>
      </c>
      <c r="J91" s="241">
        <v>50</v>
      </c>
      <c r="K91" s="253"/>
    </row>
    <row r="92" spans="2:11" s="1" customFormat="1" ht="15" customHeight="1">
      <c r="B92" s="264"/>
      <c r="C92" s="241" t="s">
        <v>513</v>
      </c>
      <c r="D92" s="241"/>
      <c r="E92" s="241"/>
      <c r="F92" s="262" t="s">
        <v>491</v>
      </c>
      <c r="G92" s="263"/>
      <c r="H92" s="241" t="s">
        <v>514</v>
      </c>
      <c r="I92" s="241" t="s">
        <v>487</v>
      </c>
      <c r="J92" s="241">
        <v>255</v>
      </c>
      <c r="K92" s="253"/>
    </row>
    <row r="93" spans="2:11" s="1" customFormat="1" ht="15" customHeight="1">
      <c r="B93" s="264"/>
      <c r="C93" s="241" t="s">
        <v>515</v>
      </c>
      <c r="D93" s="241"/>
      <c r="E93" s="241"/>
      <c r="F93" s="262" t="s">
        <v>485</v>
      </c>
      <c r="G93" s="263"/>
      <c r="H93" s="241" t="s">
        <v>516</v>
      </c>
      <c r="I93" s="241" t="s">
        <v>517</v>
      </c>
      <c r="J93" s="241"/>
      <c r="K93" s="253"/>
    </row>
    <row r="94" spans="2:11" s="1" customFormat="1" ht="15" customHeight="1">
      <c r="B94" s="264"/>
      <c r="C94" s="241" t="s">
        <v>518</v>
      </c>
      <c r="D94" s="241"/>
      <c r="E94" s="241"/>
      <c r="F94" s="262" t="s">
        <v>485</v>
      </c>
      <c r="G94" s="263"/>
      <c r="H94" s="241" t="s">
        <v>519</v>
      </c>
      <c r="I94" s="241" t="s">
        <v>520</v>
      </c>
      <c r="J94" s="241"/>
      <c r="K94" s="253"/>
    </row>
    <row r="95" spans="2:11" s="1" customFormat="1" ht="15" customHeight="1">
      <c r="B95" s="264"/>
      <c r="C95" s="241" t="s">
        <v>521</v>
      </c>
      <c r="D95" s="241"/>
      <c r="E95" s="241"/>
      <c r="F95" s="262" t="s">
        <v>485</v>
      </c>
      <c r="G95" s="263"/>
      <c r="H95" s="241" t="s">
        <v>521</v>
      </c>
      <c r="I95" s="241" t="s">
        <v>520</v>
      </c>
      <c r="J95" s="241"/>
      <c r="K95" s="253"/>
    </row>
    <row r="96" spans="2:11" s="1" customFormat="1" ht="15" customHeight="1">
      <c r="B96" s="264"/>
      <c r="C96" s="241" t="s">
        <v>42</v>
      </c>
      <c r="D96" s="241"/>
      <c r="E96" s="241"/>
      <c r="F96" s="262" t="s">
        <v>485</v>
      </c>
      <c r="G96" s="263"/>
      <c r="H96" s="241" t="s">
        <v>522</v>
      </c>
      <c r="I96" s="241" t="s">
        <v>520</v>
      </c>
      <c r="J96" s="241"/>
      <c r="K96" s="253"/>
    </row>
    <row r="97" spans="2:11" s="1" customFormat="1" ht="15" customHeight="1">
      <c r="B97" s="264"/>
      <c r="C97" s="241" t="s">
        <v>52</v>
      </c>
      <c r="D97" s="241"/>
      <c r="E97" s="241"/>
      <c r="F97" s="262" t="s">
        <v>485</v>
      </c>
      <c r="G97" s="263"/>
      <c r="H97" s="241" t="s">
        <v>523</v>
      </c>
      <c r="I97" s="241" t="s">
        <v>520</v>
      </c>
      <c r="J97" s="241"/>
      <c r="K97" s="253"/>
    </row>
    <row r="98" spans="2:11" s="1" customFormat="1" ht="15" customHeight="1">
      <c r="B98" s="267"/>
      <c r="C98" s="268"/>
      <c r="D98" s="268"/>
      <c r="E98" s="268"/>
      <c r="F98" s="268"/>
      <c r="G98" s="268"/>
      <c r="H98" s="268"/>
      <c r="I98" s="268"/>
      <c r="J98" s="268"/>
      <c r="K98" s="269"/>
    </row>
    <row r="99" spans="2:11" s="1" customFormat="1" ht="18.75" customHeight="1">
      <c r="B99" s="270"/>
      <c r="C99" s="271"/>
      <c r="D99" s="271"/>
      <c r="E99" s="271"/>
      <c r="F99" s="271"/>
      <c r="G99" s="271"/>
      <c r="H99" s="271"/>
      <c r="I99" s="271"/>
      <c r="J99" s="271"/>
      <c r="K99" s="270"/>
    </row>
    <row r="100" spans="2:11" s="1" customFormat="1" ht="18.75" customHeight="1">
      <c r="B100" s="248"/>
      <c r="C100" s="248"/>
      <c r="D100" s="248"/>
      <c r="E100" s="248"/>
      <c r="F100" s="248"/>
      <c r="G100" s="248"/>
      <c r="H100" s="248"/>
      <c r="I100" s="248"/>
      <c r="J100" s="248"/>
      <c r="K100" s="248"/>
    </row>
    <row r="101" spans="2:11" s="1" customFormat="1" ht="7.5" customHeight="1">
      <c r="B101" s="249"/>
      <c r="C101" s="250"/>
      <c r="D101" s="250"/>
      <c r="E101" s="250"/>
      <c r="F101" s="250"/>
      <c r="G101" s="250"/>
      <c r="H101" s="250"/>
      <c r="I101" s="250"/>
      <c r="J101" s="250"/>
      <c r="K101" s="251"/>
    </row>
    <row r="102" spans="2:11" s="1" customFormat="1" ht="45" customHeight="1">
      <c r="B102" s="252"/>
      <c r="C102" s="370" t="s">
        <v>524</v>
      </c>
      <c r="D102" s="370"/>
      <c r="E102" s="370"/>
      <c r="F102" s="370"/>
      <c r="G102" s="370"/>
      <c r="H102" s="370"/>
      <c r="I102" s="370"/>
      <c r="J102" s="370"/>
      <c r="K102" s="253"/>
    </row>
    <row r="103" spans="2:11" s="1" customFormat="1" ht="17.25" customHeight="1">
      <c r="B103" s="252"/>
      <c r="C103" s="254" t="s">
        <v>479</v>
      </c>
      <c r="D103" s="254"/>
      <c r="E103" s="254"/>
      <c r="F103" s="254" t="s">
        <v>480</v>
      </c>
      <c r="G103" s="255"/>
      <c r="H103" s="254" t="s">
        <v>58</v>
      </c>
      <c r="I103" s="254" t="s">
        <v>61</v>
      </c>
      <c r="J103" s="254" t="s">
        <v>481</v>
      </c>
      <c r="K103" s="253"/>
    </row>
    <row r="104" spans="2:11" s="1" customFormat="1" ht="17.25" customHeight="1">
      <c r="B104" s="252"/>
      <c r="C104" s="256" t="s">
        <v>482</v>
      </c>
      <c r="D104" s="256"/>
      <c r="E104" s="256"/>
      <c r="F104" s="257" t="s">
        <v>483</v>
      </c>
      <c r="G104" s="258"/>
      <c r="H104" s="256"/>
      <c r="I104" s="256"/>
      <c r="J104" s="256" t="s">
        <v>484</v>
      </c>
      <c r="K104" s="253"/>
    </row>
    <row r="105" spans="2:11" s="1" customFormat="1" ht="5.25" customHeight="1">
      <c r="B105" s="252"/>
      <c r="C105" s="254"/>
      <c r="D105" s="254"/>
      <c r="E105" s="254"/>
      <c r="F105" s="254"/>
      <c r="G105" s="272"/>
      <c r="H105" s="254"/>
      <c r="I105" s="254"/>
      <c r="J105" s="254"/>
      <c r="K105" s="253"/>
    </row>
    <row r="106" spans="2:11" s="1" customFormat="1" ht="15" customHeight="1">
      <c r="B106" s="252"/>
      <c r="C106" s="241" t="s">
        <v>57</v>
      </c>
      <c r="D106" s="261"/>
      <c r="E106" s="261"/>
      <c r="F106" s="262" t="s">
        <v>485</v>
      </c>
      <c r="G106" s="241"/>
      <c r="H106" s="241" t="s">
        <v>525</v>
      </c>
      <c r="I106" s="241" t="s">
        <v>487</v>
      </c>
      <c r="J106" s="241">
        <v>20</v>
      </c>
      <c r="K106" s="253"/>
    </row>
    <row r="107" spans="2:11" s="1" customFormat="1" ht="15" customHeight="1">
      <c r="B107" s="252"/>
      <c r="C107" s="241" t="s">
        <v>488</v>
      </c>
      <c r="D107" s="241"/>
      <c r="E107" s="241"/>
      <c r="F107" s="262" t="s">
        <v>485</v>
      </c>
      <c r="G107" s="241"/>
      <c r="H107" s="241" t="s">
        <v>525</v>
      </c>
      <c r="I107" s="241" t="s">
        <v>487</v>
      </c>
      <c r="J107" s="241">
        <v>120</v>
      </c>
      <c r="K107" s="253"/>
    </row>
    <row r="108" spans="2:11" s="1" customFormat="1" ht="15" customHeight="1">
      <c r="B108" s="264"/>
      <c r="C108" s="241" t="s">
        <v>490</v>
      </c>
      <c r="D108" s="241"/>
      <c r="E108" s="241"/>
      <c r="F108" s="262" t="s">
        <v>491</v>
      </c>
      <c r="G108" s="241"/>
      <c r="H108" s="241" t="s">
        <v>525</v>
      </c>
      <c r="I108" s="241" t="s">
        <v>487</v>
      </c>
      <c r="J108" s="241">
        <v>50</v>
      </c>
      <c r="K108" s="253"/>
    </row>
    <row r="109" spans="2:11" s="1" customFormat="1" ht="15" customHeight="1">
      <c r="B109" s="264"/>
      <c r="C109" s="241" t="s">
        <v>493</v>
      </c>
      <c r="D109" s="241"/>
      <c r="E109" s="241"/>
      <c r="F109" s="262" t="s">
        <v>485</v>
      </c>
      <c r="G109" s="241"/>
      <c r="H109" s="241" t="s">
        <v>525</v>
      </c>
      <c r="I109" s="241" t="s">
        <v>495</v>
      </c>
      <c r="J109" s="241"/>
      <c r="K109" s="253"/>
    </row>
    <row r="110" spans="2:11" s="1" customFormat="1" ht="15" customHeight="1">
      <c r="B110" s="264"/>
      <c r="C110" s="241" t="s">
        <v>504</v>
      </c>
      <c r="D110" s="241"/>
      <c r="E110" s="241"/>
      <c r="F110" s="262" t="s">
        <v>491</v>
      </c>
      <c r="G110" s="241"/>
      <c r="H110" s="241" t="s">
        <v>525</v>
      </c>
      <c r="I110" s="241" t="s">
        <v>487</v>
      </c>
      <c r="J110" s="241">
        <v>50</v>
      </c>
      <c r="K110" s="253"/>
    </row>
    <row r="111" spans="2:11" s="1" customFormat="1" ht="15" customHeight="1">
      <c r="B111" s="264"/>
      <c r="C111" s="241" t="s">
        <v>512</v>
      </c>
      <c r="D111" s="241"/>
      <c r="E111" s="241"/>
      <c r="F111" s="262" t="s">
        <v>491</v>
      </c>
      <c r="G111" s="241"/>
      <c r="H111" s="241" t="s">
        <v>525</v>
      </c>
      <c r="I111" s="241" t="s">
        <v>487</v>
      </c>
      <c r="J111" s="241">
        <v>50</v>
      </c>
      <c r="K111" s="253"/>
    </row>
    <row r="112" spans="2:11" s="1" customFormat="1" ht="15" customHeight="1">
      <c r="B112" s="264"/>
      <c r="C112" s="241" t="s">
        <v>510</v>
      </c>
      <c r="D112" s="241"/>
      <c r="E112" s="241"/>
      <c r="F112" s="262" t="s">
        <v>491</v>
      </c>
      <c r="G112" s="241"/>
      <c r="H112" s="241" t="s">
        <v>525</v>
      </c>
      <c r="I112" s="241" t="s">
        <v>487</v>
      </c>
      <c r="J112" s="241">
        <v>50</v>
      </c>
      <c r="K112" s="253"/>
    </row>
    <row r="113" spans="2:11" s="1" customFormat="1" ht="15" customHeight="1">
      <c r="B113" s="264"/>
      <c r="C113" s="241" t="s">
        <v>57</v>
      </c>
      <c r="D113" s="241"/>
      <c r="E113" s="241"/>
      <c r="F113" s="262" t="s">
        <v>485</v>
      </c>
      <c r="G113" s="241"/>
      <c r="H113" s="241" t="s">
        <v>526</v>
      </c>
      <c r="I113" s="241" t="s">
        <v>487</v>
      </c>
      <c r="J113" s="241">
        <v>20</v>
      </c>
      <c r="K113" s="253"/>
    </row>
    <row r="114" spans="2:11" s="1" customFormat="1" ht="15" customHeight="1">
      <c r="B114" s="264"/>
      <c r="C114" s="241" t="s">
        <v>527</v>
      </c>
      <c r="D114" s="241"/>
      <c r="E114" s="241"/>
      <c r="F114" s="262" t="s">
        <v>485</v>
      </c>
      <c r="G114" s="241"/>
      <c r="H114" s="241" t="s">
        <v>528</v>
      </c>
      <c r="I114" s="241" t="s">
        <v>487</v>
      </c>
      <c r="J114" s="241">
        <v>120</v>
      </c>
      <c r="K114" s="253"/>
    </row>
    <row r="115" spans="2:11" s="1" customFormat="1" ht="15" customHeight="1">
      <c r="B115" s="264"/>
      <c r="C115" s="241" t="s">
        <v>42</v>
      </c>
      <c r="D115" s="241"/>
      <c r="E115" s="241"/>
      <c r="F115" s="262" t="s">
        <v>485</v>
      </c>
      <c r="G115" s="241"/>
      <c r="H115" s="241" t="s">
        <v>529</v>
      </c>
      <c r="I115" s="241" t="s">
        <v>520</v>
      </c>
      <c r="J115" s="241"/>
      <c r="K115" s="253"/>
    </row>
    <row r="116" spans="2:11" s="1" customFormat="1" ht="15" customHeight="1">
      <c r="B116" s="264"/>
      <c r="C116" s="241" t="s">
        <v>52</v>
      </c>
      <c r="D116" s="241"/>
      <c r="E116" s="241"/>
      <c r="F116" s="262" t="s">
        <v>485</v>
      </c>
      <c r="G116" s="241"/>
      <c r="H116" s="241" t="s">
        <v>530</v>
      </c>
      <c r="I116" s="241" t="s">
        <v>520</v>
      </c>
      <c r="J116" s="241"/>
      <c r="K116" s="253"/>
    </row>
    <row r="117" spans="2:11" s="1" customFormat="1" ht="15" customHeight="1">
      <c r="B117" s="264"/>
      <c r="C117" s="241" t="s">
        <v>61</v>
      </c>
      <c r="D117" s="241"/>
      <c r="E117" s="241"/>
      <c r="F117" s="262" t="s">
        <v>485</v>
      </c>
      <c r="G117" s="241"/>
      <c r="H117" s="241" t="s">
        <v>531</v>
      </c>
      <c r="I117" s="241" t="s">
        <v>532</v>
      </c>
      <c r="J117" s="241"/>
      <c r="K117" s="253"/>
    </row>
    <row r="118" spans="2:11" s="1" customFormat="1" ht="15" customHeight="1">
      <c r="B118" s="267"/>
      <c r="C118" s="273"/>
      <c r="D118" s="273"/>
      <c r="E118" s="273"/>
      <c r="F118" s="273"/>
      <c r="G118" s="273"/>
      <c r="H118" s="273"/>
      <c r="I118" s="273"/>
      <c r="J118" s="273"/>
      <c r="K118" s="269"/>
    </row>
    <row r="119" spans="2:11" s="1" customFormat="1" ht="18.75" customHeight="1">
      <c r="B119" s="274"/>
      <c r="C119" s="275"/>
      <c r="D119" s="275"/>
      <c r="E119" s="275"/>
      <c r="F119" s="276"/>
      <c r="G119" s="275"/>
      <c r="H119" s="275"/>
      <c r="I119" s="275"/>
      <c r="J119" s="275"/>
      <c r="K119" s="274"/>
    </row>
    <row r="120" spans="2:11" s="1" customFormat="1" ht="18.75" customHeight="1">
      <c r="B120" s="248"/>
      <c r="C120" s="248"/>
      <c r="D120" s="248"/>
      <c r="E120" s="248"/>
      <c r="F120" s="248"/>
      <c r="G120" s="248"/>
      <c r="H120" s="248"/>
      <c r="I120" s="248"/>
      <c r="J120" s="248"/>
      <c r="K120" s="248"/>
    </row>
    <row r="121" spans="2:11" s="1" customFormat="1" ht="7.5" customHeight="1">
      <c r="B121" s="277"/>
      <c r="C121" s="278"/>
      <c r="D121" s="278"/>
      <c r="E121" s="278"/>
      <c r="F121" s="278"/>
      <c r="G121" s="278"/>
      <c r="H121" s="278"/>
      <c r="I121" s="278"/>
      <c r="J121" s="278"/>
      <c r="K121" s="279"/>
    </row>
    <row r="122" spans="2:11" s="1" customFormat="1" ht="45" customHeight="1">
      <c r="B122" s="280"/>
      <c r="C122" s="368" t="s">
        <v>533</v>
      </c>
      <c r="D122" s="368"/>
      <c r="E122" s="368"/>
      <c r="F122" s="368"/>
      <c r="G122" s="368"/>
      <c r="H122" s="368"/>
      <c r="I122" s="368"/>
      <c r="J122" s="368"/>
      <c r="K122" s="281"/>
    </row>
    <row r="123" spans="2:11" s="1" customFormat="1" ht="17.25" customHeight="1">
      <c r="B123" s="282"/>
      <c r="C123" s="254" t="s">
        <v>479</v>
      </c>
      <c r="D123" s="254"/>
      <c r="E123" s="254"/>
      <c r="F123" s="254" t="s">
        <v>480</v>
      </c>
      <c r="G123" s="255"/>
      <c r="H123" s="254" t="s">
        <v>58</v>
      </c>
      <c r="I123" s="254" t="s">
        <v>61</v>
      </c>
      <c r="J123" s="254" t="s">
        <v>481</v>
      </c>
      <c r="K123" s="283"/>
    </row>
    <row r="124" spans="2:11" s="1" customFormat="1" ht="17.25" customHeight="1">
      <c r="B124" s="282"/>
      <c r="C124" s="256" t="s">
        <v>482</v>
      </c>
      <c r="D124" s="256"/>
      <c r="E124" s="256"/>
      <c r="F124" s="257" t="s">
        <v>483</v>
      </c>
      <c r="G124" s="258"/>
      <c r="H124" s="256"/>
      <c r="I124" s="256"/>
      <c r="J124" s="256" t="s">
        <v>484</v>
      </c>
      <c r="K124" s="283"/>
    </row>
    <row r="125" spans="2:11" s="1" customFormat="1" ht="5.25" customHeight="1">
      <c r="B125" s="284"/>
      <c r="C125" s="259"/>
      <c r="D125" s="259"/>
      <c r="E125" s="259"/>
      <c r="F125" s="259"/>
      <c r="G125" s="285"/>
      <c r="H125" s="259"/>
      <c r="I125" s="259"/>
      <c r="J125" s="259"/>
      <c r="K125" s="286"/>
    </row>
    <row r="126" spans="2:11" s="1" customFormat="1" ht="15" customHeight="1">
      <c r="B126" s="284"/>
      <c r="C126" s="241" t="s">
        <v>488</v>
      </c>
      <c r="D126" s="261"/>
      <c r="E126" s="261"/>
      <c r="F126" s="262" t="s">
        <v>485</v>
      </c>
      <c r="G126" s="241"/>
      <c r="H126" s="241" t="s">
        <v>525</v>
      </c>
      <c r="I126" s="241" t="s">
        <v>487</v>
      </c>
      <c r="J126" s="241">
        <v>120</v>
      </c>
      <c r="K126" s="287"/>
    </row>
    <row r="127" spans="2:11" s="1" customFormat="1" ht="15" customHeight="1">
      <c r="B127" s="284"/>
      <c r="C127" s="241" t="s">
        <v>534</v>
      </c>
      <c r="D127" s="241"/>
      <c r="E127" s="241"/>
      <c r="F127" s="262" t="s">
        <v>485</v>
      </c>
      <c r="G127" s="241"/>
      <c r="H127" s="241" t="s">
        <v>535</v>
      </c>
      <c r="I127" s="241" t="s">
        <v>487</v>
      </c>
      <c r="J127" s="241" t="s">
        <v>536</v>
      </c>
      <c r="K127" s="287"/>
    </row>
    <row r="128" spans="2:11" s="1" customFormat="1" ht="15" customHeight="1">
      <c r="B128" s="284"/>
      <c r="C128" s="241" t="s">
        <v>433</v>
      </c>
      <c r="D128" s="241"/>
      <c r="E128" s="241"/>
      <c r="F128" s="262" t="s">
        <v>485</v>
      </c>
      <c r="G128" s="241"/>
      <c r="H128" s="241" t="s">
        <v>537</v>
      </c>
      <c r="I128" s="241" t="s">
        <v>487</v>
      </c>
      <c r="J128" s="241" t="s">
        <v>536</v>
      </c>
      <c r="K128" s="287"/>
    </row>
    <row r="129" spans="2:11" s="1" customFormat="1" ht="15" customHeight="1">
      <c r="B129" s="284"/>
      <c r="C129" s="241" t="s">
        <v>496</v>
      </c>
      <c r="D129" s="241"/>
      <c r="E129" s="241"/>
      <c r="F129" s="262" t="s">
        <v>491</v>
      </c>
      <c r="G129" s="241"/>
      <c r="H129" s="241" t="s">
        <v>497</v>
      </c>
      <c r="I129" s="241" t="s">
        <v>487</v>
      </c>
      <c r="J129" s="241">
        <v>15</v>
      </c>
      <c r="K129" s="287"/>
    </row>
    <row r="130" spans="2:11" s="1" customFormat="1" ht="15" customHeight="1">
      <c r="B130" s="284"/>
      <c r="C130" s="265" t="s">
        <v>498</v>
      </c>
      <c r="D130" s="265"/>
      <c r="E130" s="265"/>
      <c r="F130" s="266" t="s">
        <v>491</v>
      </c>
      <c r="G130" s="265"/>
      <c r="H130" s="265" t="s">
        <v>499</v>
      </c>
      <c r="I130" s="265" t="s">
        <v>487</v>
      </c>
      <c r="J130" s="265">
        <v>15</v>
      </c>
      <c r="K130" s="287"/>
    </row>
    <row r="131" spans="2:11" s="1" customFormat="1" ht="15" customHeight="1">
      <c r="B131" s="284"/>
      <c r="C131" s="265" t="s">
        <v>500</v>
      </c>
      <c r="D131" s="265"/>
      <c r="E131" s="265"/>
      <c r="F131" s="266" t="s">
        <v>491</v>
      </c>
      <c r="G131" s="265"/>
      <c r="H131" s="265" t="s">
        <v>501</v>
      </c>
      <c r="I131" s="265" t="s">
        <v>487</v>
      </c>
      <c r="J131" s="265">
        <v>20</v>
      </c>
      <c r="K131" s="287"/>
    </row>
    <row r="132" spans="2:11" s="1" customFormat="1" ht="15" customHeight="1">
      <c r="B132" s="284"/>
      <c r="C132" s="265" t="s">
        <v>502</v>
      </c>
      <c r="D132" s="265"/>
      <c r="E132" s="265"/>
      <c r="F132" s="266" t="s">
        <v>491</v>
      </c>
      <c r="G132" s="265"/>
      <c r="H132" s="265" t="s">
        <v>503</v>
      </c>
      <c r="I132" s="265" t="s">
        <v>487</v>
      </c>
      <c r="J132" s="265">
        <v>20</v>
      </c>
      <c r="K132" s="287"/>
    </row>
    <row r="133" spans="2:11" s="1" customFormat="1" ht="15" customHeight="1">
      <c r="B133" s="284"/>
      <c r="C133" s="241" t="s">
        <v>490</v>
      </c>
      <c r="D133" s="241"/>
      <c r="E133" s="241"/>
      <c r="F133" s="262" t="s">
        <v>491</v>
      </c>
      <c r="G133" s="241"/>
      <c r="H133" s="241" t="s">
        <v>525</v>
      </c>
      <c r="I133" s="241" t="s">
        <v>487</v>
      </c>
      <c r="J133" s="241">
        <v>50</v>
      </c>
      <c r="K133" s="287"/>
    </row>
    <row r="134" spans="2:11" s="1" customFormat="1" ht="15" customHeight="1">
      <c r="B134" s="284"/>
      <c r="C134" s="241" t="s">
        <v>504</v>
      </c>
      <c r="D134" s="241"/>
      <c r="E134" s="241"/>
      <c r="F134" s="262" t="s">
        <v>491</v>
      </c>
      <c r="G134" s="241"/>
      <c r="H134" s="241" t="s">
        <v>525</v>
      </c>
      <c r="I134" s="241" t="s">
        <v>487</v>
      </c>
      <c r="J134" s="241">
        <v>50</v>
      </c>
      <c r="K134" s="287"/>
    </row>
    <row r="135" spans="2:11" s="1" customFormat="1" ht="15" customHeight="1">
      <c r="B135" s="284"/>
      <c r="C135" s="241" t="s">
        <v>510</v>
      </c>
      <c r="D135" s="241"/>
      <c r="E135" s="241"/>
      <c r="F135" s="262" t="s">
        <v>491</v>
      </c>
      <c r="G135" s="241"/>
      <c r="H135" s="241" t="s">
        <v>525</v>
      </c>
      <c r="I135" s="241" t="s">
        <v>487</v>
      </c>
      <c r="J135" s="241">
        <v>50</v>
      </c>
      <c r="K135" s="287"/>
    </row>
    <row r="136" spans="2:11" s="1" customFormat="1" ht="15" customHeight="1">
      <c r="B136" s="284"/>
      <c r="C136" s="241" t="s">
        <v>512</v>
      </c>
      <c r="D136" s="241"/>
      <c r="E136" s="241"/>
      <c r="F136" s="262" t="s">
        <v>491</v>
      </c>
      <c r="G136" s="241"/>
      <c r="H136" s="241" t="s">
        <v>525</v>
      </c>
      <c r="I136" s="241" t="s">
        <v>487</v>
      </c>
      <c r="J136" s="241">
        <v>50</v>
      </c>
      <c r="K136" s="287"/>
    </row>
    <row r="137" spans="2:11" s="1" customFormat="1" ht="15" customHeight="1">
      <c r="B137" s="284"/>
      <c r="C137" s="241" t="s">
        <v>513</v>
      </c>
      <c r="D137" s="241"/>
      <c r="E137" s="241"/>
      <c r="F137" s="262" t="s">
        <v>491</v>
      </c>
      <c r="G137" s="241"/>
      <c r="H137" s="241" t="s">
        <v>538</v>
      </c>
      <c r="I137" s="241" t="s">
        <v>487</v>
      </c>
      <c r="J137" s="241">
        <v>255</v>
      </c>
      <c r="K137" s="287"/>
    </row>
    <row r="138" spans="2:11" s="1" customFormat="1" ht="15" customHeight="1">
      <c r="B138" s="284"/>
      <c r="C138" s="241" t="s">
        <v>515</v>
      </c>
      <c r="D138" s="241"/>
      <c r="E138" s="241"/>
      <c r="F138" s="262" t="s">
        <v>485</v>
      </c>
      <c r="G138" s="241"/>
      <c r="H138" s="241" t="s">
        <v>539</v>
      </c>
      <c r="I138" s="241" t="s">
        <v>517</v>
      </c>
      <c r="J138" s="241"/>
      <c r="K138" s="287"/>
    </row>
    <row r="139" spans="2:11" s="1" customFormat="1" ht="15" customHeight="1">
      <c r="B139" s="284"/>
      <c r="C139" s="241" t="s">
        <v>518</v>
      </c>
      <c r="D139" s="241"/>
      <c r="E139" s="241"/>
      <c r="F139" s="262" t="s">
        <v>485</v>
      </c>
      <c r="G139" s="241"/>
      <c r="H139" s="241" t="s">
        <v>540</v>
      </c>
      <c r="I139" s="241" t="s">
        <v>520</v>
      </c>
      <c r="J139" s="241"/>
      <c r="K139" s="287"/>
    </row>
    <row r="140" spans="2:11" s="1" customFormat="1" ht="15" customHeight="1">
      <c r="B140" s="284"/>
      <c r="C140" s="241" t="s">
        <v>521</v>
      </c>
      <c r="D140" s="241"/>
      <c r="E140" s="241"/>
      <c r="F140" s="262" t="s">
        <v>485</v>
      </c>
      <c r="G140" s="241"/>
      <c r="H140" s="241" t="s">
        <v>521</v>
      </c>
      <c r="I140" s="241" t="s">
        <v>520</v>
      </c>
      <c r="J140" s="241"/>
      <c r="K140" s="287"/>
    </row>
    <row r="141" spans="2:11" s="1" customFormat="1" ht="15" customHeight="1">
      <c r="B141" s="284"/>
      <c r="C141" s="241" t="s">
        <v>42</v>
      </c>
      <c r="D141" s="241"/>
      <c r="E141" s="241"/>
      <c r="F141" s="262" t="s">
        <v>485</v>
      </c>
      <c r="G141" s="241"/>
      <c r="H141" s="241" t="s">
        <v>541</v>
      </c>
      <c r="I141" s="241" t="s">
        <v>520</v>
      </c>
      <c r="J141" s="241"/>
      <c r="K141" s="287"/>
    </row>
    <row r="142" spans="2:11" s="1" customFormat="1" ht="15" customHeight="1">
      <c r="B142" s="284"/>
      <c r="C142" s="241" t="s">
        <v>542</v>
      </c>
      <c r="D142" s="241"/>
      <c r="E142" s="241"/>
      <c r="F142" s="262" t="s">
        <v>485</v>
      </c>
      <c r="G142" s="241"/>
      <c r="H142" s="241" t="s">
        <v>543</v>
      </c>
      <c r="I142" s="241" t="s">
        <v>520</v>
      </c>
      <c r="J142" s="241"/>
      <c r="K142" s="287"/>
    </row>
    <row r="143" spans="2:11" s="1" customFormat="1" ht="15" customHeight="1">
      <c r="B143" s="288"/>
      <c r="C143" s="289"/>
      <c r="D143" s="289"/>
      <c r="E143" s="289"/>
      <c r="F143" s="289"/>
      <c r="G143" s="289"/>
      <c r="H143" s="289"/>
      <c r="I143" s="289"/>
      <c r="J143" s="289"/>
      <c r="K143" s="290"/>
    </row>
    <row r="144" spans="2:11" s="1" customFormat="1" ht="18.75" customHeight="1">
      <c r="B144" s="275"/>
      <c r="C144" s="275"/>
      <c r="D144" s="275"/>
      <c r="E144" s="275"/>
      <c r="F144" s="276"/>
      <c r="G144" s="275"/>
      <c r="H144" s="275"/>
      <c r="I144" s="275"/>
      <c r="J144" s="275"/>
      <c r="K144" s="275"/>
    </row>
    <row r="145" spans="2:11" s="1" customFormat="1" ht="18.75" customHeight="1">
      <c r="B145" s="248"/>
      <c r="C145" s="248"/>
      <c r="D145" s="248"/>
      <c r="E145" s="248"/>
      <c r="F145" s="248"/>
      <c r="G145" s="248"/>
      <c r="H145" s="248"/>
      <c r="I145" s="248"/>
      <c r="J145" s="248"/>
      <c r="K145" s="248"/>
    </row>
    <row r="146" spans="2:11" s="1" customFormat="1" ht="7.5" customHeight="1">
      <c r="B146" s="249"/>
      <c r="C146" s="250"/>
      <c r="D146" s="250"/>
      <c r="E146" s="250"/>
      <c r="F146" s="250"/>
      <c r="G146" s="250"/>
      <c r="H146" s="250"/>
      <c r="I146" s="250"/>
      <c r="J146" s="250"/>
      <c r="K146" s="251"/>
    </row>
    <row r="147" spans="2:11" s="1" customFormat="1" ht="45" customHeight="1">
      <c r="B147" s="252"/>
      <c r="C147" s="370" t="s">
        <v>544</v>
      </c>
      <c r="D147" s="370"/>
      <c r="E147" s="370"/>
      <c r="F147" s="370"/>
      <c r="G147" s="370"/>
      <c r="H147" s="370"/>
      <c r="I147" s="370"/>
      <c r="J147" s="370"/>
      <c r="K147" s="253"/>
    </row>
    <row r="148" spans="2:11" s="1" customFormat="1" ht="17.25" customHeight="1">
      <c r="B148" s="252"/>
      <c r="C148" s="254" t="s">
        <v>479</v>
      </c>
      <c r="D148" s="254"/>
      <c r="E148" s="254"/>
      <c r="F148" s="254" t="s">
        <v>480</v>
      </c>
      <c r="G148" s="255"/>
      <c r="H148" s="254" t="s">
        <v>58</v>
      </c>
      <c r="I148" s="254" t="s">
        <v>61</v>
      </c>
      <c r="J148" s="254" t="s">
        <v>481</v>
      </c>
      <c r="K148" s="253"/>
    </row>
    <row r="149" spans="2:11" s="1" customFormat="1" ht="17.25" customHeight="1">
      <c r="B149" s="252"/>
      <c r="C149" s="256" t="s">
        <v>482</v>
      </c>
      <c r="D149" s="256"/>
      <c r="E149" s="256"/>
      <c r="F149" s="257" t="s">
        <v>483</v>
      </c>
      <c r="G149" s="258"/>
      <c r="H149" s="256"/>
      <c r="I149" s="256"/>
      <c r="J149" s="256" t="s">
        <v>484</v>
      </c>
      <c r="K149" s="253"/>
    </row>
    <row r="150" spans="2:11" s="1" customFormat="1" ht="5.25" customHeight="1">
      <c r="B150" s="264"/>
      <c r="C150" s="259"/>
      <c r="D150" s="259"/>
      <c r="E150" s="259"/>
      <c r="F150" s="259"/>
      <c r="G150" s="260"/>
      <c r="H150" s="259"/>
      <c r="I150" s="259"/>
      <c r="J150" s="259"/>
      <c r="K150" s="287"/>
    </row>
    <row r="151" spans="2:11" s="1" customFormat="1" ht="15" customHeight="1">
      <c r="B151" s="264"/>
      <c r="C151" s="291" t="s">
        <v>488</v>
      </c>
      <c r="D151" s="241"/>
      <c r="E151" s="241"/>
      <c r="F151" s="292" t="s">
        <v>485</v>
      </c>
      <c r="G151" s="241"/>
      <c r="H151" s="291" t="s">
        <v>525</v>
      </c>
      <c r="I151" s="291" t="s">
        <v>487</v>
      </c>
      <c r="J151" s="291">
        <v>120</v>
      </c>
      <c r="K151" s="287"/>
    </row>
    <row r="152" spans="2:11" s="1" customFormat="1" ht="15" customHeight="1">
      <c r="B152" s="264"/>
      <c r="C152" s="291" t="s">
        <v>534</v>
      </c>
      <c r="D152" s="241"/>
      <c r="E152" s="241"/>
      <c r="F152" s="292" t="s">
        <v>485</v>
      </c>
      <c r="G152" s="241"/>
      <c r="H152" s="291" t="s">
        <v>545</v>
      </c>
      <c r="I152" s="291" t="s">
        <v>487</v>
      </c>
      <c r="J152" s="291" t="s">
        <v>536</v>
      </c>
      <c r="K152" s="287"/>
    </row>
    <row r="153" spans="2:11" s="1" customFormat="1" ht="15" customHeight="1">
      <c r="B153" s="264"/>
      <c r="C153" s="291" t="s">
        <v>433</v>
      </c>
      <c r="D153" s="241"/>
      <c r="E153" s="241"/>
      <c r="F153" s="292" t="s">
        <v>485</v>
      </c>
      <c r="G153" s="241"/>
      <c r="H153" s="291" t="s">
        <v>546</v>
      </c>
      <c r="I153" s="291" t="s">
        <v>487</v>
      </c>
      <c r="J153" s="291" t="s">
        <v>536</v>
      </c>
      <c r="K153" s="287"/>
    </row>
    <row r="154" spans="2:11" s="1" customFormat="1" ht="15" customHeight="1">
      <c r="B154" s="264"/>
      <c r="C154" s="291" t="s">
        <v>490</v>
      </c>
      <c r="D154" s="241"/>
      <c r="E154" s="241"/>
      <c r="F154" s="292" t="s">
        <v>491</v>
      </c>
      <c r="G154" s="241"/>
      <c r="H154" s="291" t="s">
        <v>525</v>
      </c>
      <c r="I154" s="291" t="s">
        <v>487</v>
      </c>
      <c r="J154" s="291">
        <v>50</v>
      </c>
      <c r="K154" s="287"/>
    </row>
    <row r="155" spans="2:11" s="1" customFormat="1" ht="15" customHeight="1">
      <c r="B155" s="264"/>
      <c r="C155" s="291" t="s">
        <v>493</v>
      </c>
      <c r="D155" s="241"/>
      <c r="E155" s="241"/>
      <c r="F155" s="292" t="s">
        <v>485</v>
      </c>
      <c r="G155" s="241"/>
      <c r="H155" s="291" t="s">
        <v>525</v>
      </c>
      <c r="I155" s="291" t="s">
        <v>495</v>
      </c>
      <c r="J155" s="291"/>
      <c r="K155" s="287"/>
    </row>
    <row r="156" spans="2:11" s="1" customFormat="1" ht="15" customHeight="1">
      <c r="B156" s="264"/>
      <c r="C156" s="291" t="s">
        <v>504</v>
      </c>
      <c r="D156" s="241"/>
      <c r="E156" s="241"/>
      <c r="F156" s="292" t="s">
        <v>491</v>
      </c>
      <c r="G156" s="241"/>
      <c r="H156" s="291" t="s">
        <v>525</v>
      </c>
      <c r="I156" s="291" t="s">
        <v>487</v>
      </c>
      <c r="J156" s="291">
        <v>50</v>
      </c>
      <c r="K156" s="287"/>
    </row>
    <row r="157" spans="2:11" s="1" customFormat="1" ht="15" customHeight="1">
      <c r="B157" s="264"/>
      <c r="C157" s="291" t="s">
        <v>512</v>
      </c>
      <c r="D157" s="241"/>
      <c r="E157" s="241"/>
      <c r="F157" s="292" t="s">
        <v>491</v>
      </c>
      <c r="G157" s="241"/>
      <c r="H157" s="291" t="s">
        <v>525</v>
      </c>
      <c r="I157" s="291" t="s">
        <v>487</v>
      </c>
      <c r="J157" s="291">
        <v>50</v>
      </c>
      <c r="K157" s="287"/>
    </row>
    <row r="158" spans="2:11" s="1" customFormat="1" ht="15" customHeight="1">
      <c r="B158" s="264"/>
      <c r="C158" s="291" t="s">
        <v>510</v>
      </c>
      <c r="D158" s="241"/>
      <c r="E158" s="241"/>
      <c r="F158" s="292" t="s">
        <v>491</v>
      </c>
      <c r="G158" s="241"/>
      <c r="H158" s="291" t="s">
        <v>525</v>
      </c>
      <c r="I158" s="291" t="s">
        <v>487</v>
      </c>
      <c r="J158" s="291">
        <v>50</v>
      </c>
      <c r="K158" s="287"/>
    </row>
    <row r="159" spans="2:11" s="1" customFormat="1" ht="15" customHeight="1">
      <c r="B159" s="264"/>
      <c r="C159" s="291" t="s">
        <v>97</v>
      </c>
      <c r="D159" s="241"/>
      <c r="E159" s="241"/>
      <c r="F159" s="292" t="s">
        <v>485</v>
      </c>
      <c r="G159" s="241"/>
      <c r="H159" s="291" t="s">
        <v>547</v>
      </c>
      <c r="I159" s="291" t="s">
        <v>487</v>
      </c>
      <c r="J159" s="291" t="s">
        <v>548</v>
      </c>
      <c r="K159" s="287"/>
    </row>
    <row r="160" spans="2:11" s="1" customFormat="1" ht="15" customHeight="1">
      <c r="B160" s="264"/>
      <c r="C160" s="291" t="s">
        <v>549</v>
      </c>
      <c r="D160" s="241"/>
      <c r="E160" s="241"/>
      <c r="F160" s="292" t="s">
        <v>485</v>
      </c>
      <c r="G160" s="241"/>
      <c r="H160" s="291" t="s">
        <v>550</v>
      </c>
      <c r="I160" s="291" t="s">
        <v>520</v>
      </c>
      <c r="J160" s="291"/>
      <c r="K160" s="287"/>
    </row>
    <row r="161" spans="2:11" s="1" customFormat="1" ht="15" customHeight="1">
      <c r="B161" s="293"/>
      <c r="C161" s="273"/>
      <c r="D161" s="273"/>
      <c r="E161" s="273"/>
      <c r="F161" s="273"/>
      <c r="G161" s="273"/>
      <c r="H161" s="273"/>
      <c r="I161" s="273"/>
      <c r="J161" s="273"/>
      <c r="K161" s="294"/>
    </row>
    <row r="162" spans="2:11" s="1" customFormat="1" ht="18.75" customHeight="1">
      <c r="B162" s="275"/>
      <c r="C162" s="285"/>
      <c r="D162" s="285"/>
      <c r="E162" s="285"/>
      <c r="F162" s="295"/>
      <c r="G162" s="285"/>
      <c r="H162" s="285"/>
      <c r="I162" s="285"/>
      <c r="J162" s="285"/>
      <c r="K162" s="275"/>
    </row>
    <row r="163" spans="2:11" s="1" customFormat="1" ht="18.75" customHeight="1">
      <c r="B163" s="248"/>
      <c r="C163" s="248"/>
      <c r="D163" s="248"/>
      <c r="E163" s="248"/>
      <c r="F163" s="248"/>
      <c r="G163" s="248"/>
      <c r="H163" s="248"/>
      <c r="I163" s="248"/>
      <c r="J163" s="248"/>
      <c r="K163" s="248"/>
    </row>
    <row r="164" spans="2:11" s="1" customFormat="1" ht="7.5" customHeight="1">
      <c r="B164" s="230"/>
      <c r="C164" s="231"/>
      <c r="D164" s="231"/>
      <c r="E164" s="231"/>
      <c r="F164" s="231"/>
      <c r="G164" s="231"/>
      <c r="H164" s="231"/>
      <c r="I164" s="231"/>
      <c r="J164" s="231"/>
      <c r="K164" s="232"/>
    </row>
    <row r="165" spans="2:11" s="1" customFormat="1" ht="45" customHeight="1">
      <c r="B165" s="233"/>
      <c r="C165" s="368" t="s">
        <v>551</v>
      </c>
      <c r="D165" s="368"/>
      <c r="E165" s="368"/>
      <c r="F165" s="368"/>
      <c r="G165" s="368"/>
      <c r="H165" s="368"/>
      <c r="I165" s="368"/>
      <c r="J165" s="368"/>
      <c r="K165" s="234"/>
    </row>
    <row r="166" spans="2:11" s="1" customFormat="1" ht="17.25" customHeight="1">
      <c r="B166" s="233"/>
      <c r="C166" s="254" t="s">
        <v>479</v>
      </c>
      <c r="D166" s="254"/>
      <c r="E166" s="254"/>
      <c r="F166" s="254" t="s">
        <v>480</v>
      </c>
      <c r="G166" s="296"/>
      <c r="H166" s="297" t="s">
        <v>58</v>
      </c>
      <c r="I166" s="297" t="s">
        <v>61</v>
      </c>
      <c r="J166" s="254" t="s">
        <v>481</v>
      </c>
      <c r="K166" s="234"/>
    </row>
    <row r="167" spans="2:11" s="1" customFormat="1" ht="17.25" customHeight="1">
      <c r="B167" s="235"/>
      <c r="C167" s="256" t="s">
        <v>482</v>
      </c>
      <c r="D167" s="256"/>
      <c r="E167" s="256"/>
      <c r="F167" s="257" t="s">
        <v>483</v>
      </c>
      <c r="G167" s="298"/>
      <c r="H167" s="299"/>
      <c r="I167" s="299"/>
      <c r="J167" s="256" t="s">
        <v>484</v>
      </c>
      <c r="K167" s="236"/>
    </row>
    <row r="168" spans="2:11" s="1" customFormat="1" ht="5.25" customHeight="1">
      <c r="B168" s="264"/>
      <c r="C168" s="259"/>
      <c r="D168" s="259"/>
      <c r="E168" s="259"/>
      <c r="F168" s="259"/>
      <c r="G168" s="260"/>
      <c r="H168" s="259"/>
      <c r="I168" s="259"/>
      <c r="J168" s="259"/>
      <c r="K168" s="287"/>
    </row>
    <row r="169" spans="2:11" s="1" customFormat="1" ht="15" customHeight="1">
      <c r="B169" s="264"/>
      <c r="C169" s="241" t="s">
        <v>488</v>
      </c>
      <c r="D169" s="241"/>
      <c r="E169" s="241"/>
      <c r="F169" s="262" t="s">
        <v>485</v>
      </c>
      <c r="G169" s="241"/>
      <c r="H169" s="241" t="s">
        <v>525</v>
      </c>
      <c r="I169" s="241" t="s">
        <v>487</v>
      </c>
      <c r="J169" s="241">
        <v>120</v>
      </c>
      <c r="K169" s="287"/>
    </row>
    <row r="170" spans="2:11" s="1" customFormat="1" ht="15" customHeight="1">
      <c r="B170" s="264"/>
      <c r="C170" s="241" t="s">
        <v>534</v>
      </c>
      <c r="D170" s="241"/>
      <c r="E170" s="241"/>
      <c r="F170" s="262" t="s">
        <v>485</v>
      </c>
      <c r="G170" s="241"/>
      <c r="H170" s="241" t="s">
        <v>535</v>
      </c>
      <c r="I170" s="241" t="s">
        <v>487</v>
      </c>
      <c r="J170" s="241" t="s">
        <v>536</v>
      </c>
      <c r="K170" s="287"/>
    </row>
    <row r="171" spans="2:11" s="1" customFormat="1" ht="15" customHeight="1">
      <c r="B171" s="264"/>
      <c r="C171" s="241" t="s">
        <v>433</v>
      </c>
      <c r="D171" s="241"/>
      <c r="E171" s="241"/>
      <c r="F171" s="262" t="s">
        <v>485</v>
      </c>
      <c r="G171" s="241"/>
      <c r="H171" s="241" t="s">
        <v>552</v>
      </c>
      <c r="I171" s="241" t="s">
        <v>487</v>
      </c>
      <c r="J171" s="241" t="s">
        <v>536</v>
      </c>
      <c r="K171" s="287"/>
    </row>
    <row r="172" spans="2:11" s="1" customFormat="1" ht="15" customHeight="1">
      <c r="B172" s="264"/>
      <c r="C172" s="241" t="s">
        <v>490</v>
      </c>
      <c r="D172" s="241"/>
      <c r="E172" s="241"/>
      <c r="F172" s="262" t="s">
        <v>491</v>
      </c>
      <c r="G172" s="241"/>
      <c r="H172" s="241" t="s">
        <v>552</v>
      </c>
      <c r="I172" s="241" t="s">
        <v>487</v>
      </c>
      <c r="J172" s="241">
        <v>50</v>
      </c>
      <c r="K172" s="287"/>
    </row>
    <row r="173" spans="2:11" s="1" customFormat="1" ht="15" customHeight="1">
      <c r="B173" s="264"/>
      <c r="C173" s="241" t="s">
        <v>493</v>
      </c>
      <c r="D173" s="241"/>
      <c r="E173" s="241"/>
      <c r="F173" s="262" t="s">
        <v>485</v>
      </c>
      <c r="G173" s="241"/>
      <c r="H173" s="241" t="s">
        <v>552</v>
      </c>
      <c r="I173" s="241" t="s">
        <v>495</v>
      </c>
      <c r="J173" s="241"/>
      <c r="K173" s="287"/>
    </row>
    <row r="174" spans="2:11" s="1" customFormat="1" ht="15" customHeight="1">
      <c r="B174" s="264"/>
      <c r="C174" s="241" t="s">
        <v>504</v>
      </c>
      <c r="D174" s="241"/>
      <c r="E174" s="241"/>
      <c r="F174" s="262" t="s">
        <v>491</v>
      </c>
      <c r="G174" s="241"/>
      <c r="H174" s="241" t="s">
        <v>552</v>
      </c>
      <c r="I174" s="241" t="s">
        <v>487</v>
      </c>
      <c r="J174" s="241">
        <v>50</v>
      </c>
      <c r="K174" s="287"/>
    </row>
    <row r="175" spans="2:11" s="1" customFormat="1" ht="15" customHeight="1">
      <c r="B175" s="264"/>
      <c r="C175" s="241" t="s">
        <v>512</v>
      </c>
      <c r="D175" s="241"/>
      <c r="E175" s="241"/>
      <c r="F175" s="262" t="s">
        <v>491</v>
      </c>
      <c r="G175" s="241"/>
      <c r="H175" s="241" t="s">
        <v>552</v>
      </c>
      <c r="I175" s="241" t="s">
        <v>487</v>
      </c>
      <c r="J175" s="241">
        <v>50</v>
      </c>
      <c r="K175" s="287"/>
    </row>
    <row r="176" spans="2:11" s="1" customFormat="1" ht="15" customHeight="1">
      <c r="B176" s="264"/>
      <c r="C176" s="241" t="s">
        <v>510</v>
      </c>
      <c r="D176" s="241"/>
      <c r="E176" s="241"/>
      <c r="F176" s="262" t="s">
        <v>491</v>
      </c>
      <c r="G176" s="241"/>
      <c r="H176" s="241" t="s">
        <v>552</v>
      </c>
      <c r="I176" s="241" t="s">
        <v>487</v>
      </c>
      <c r="J176" s="241">
        <v>50</v>
      </c>
      <c r="K176" s="287"/>
    </row>
    <row r="177" spans="2:11" s="1" customFormat="1" ht="15" customHeight="1">
      <c r="B177" s="264"/>
      <c r="C177" s="241" t="s">
        <v>106</v>
      </c>
      <c r="D177" s="241"/>
      <c r="E177" s="241"/>
      <c r="F177" s="262" t="s">
        <v>485</v>
      </c>
      <c r="G177" s="241"/>
      <c r="H177" s="241" t="s">
        <v>553</v>
      </c>
      <c r="I177" s="241" t="s">
        <v>554</v>
      </c>
      <c r="J177" s="241"/>
      <c r="K177" s="287"/>
    </row>
    <row r="178" spans="2:11" s="1" customFormat="1" ht="15" customHeight="1">
      <c r="B178" s="264"/>
      <c r="C178" s="241" t="s">
        <v>61</v>
      </c>
      <c r="D178" s="241"/>
      <c r="E178" s="241"/>
      <c r="F178" s="262" t="s">
        <v>485</v>
      </c>
      <c r="G178" s="241"/>
      <c r="H178" s="241" t="s">
        <v>555</v>
      </c>
      <c r="I178" s="241" t="s">
        <v>556</v>
      </c>
      <c r="J178" s="241">
        <v>1</v>
      </c>
      <c r="K178" s="287"/>
    </row>
    <row r="179" spans="2:11" s="1" customFormat="1" ht="15" customHeight="1">
      <c r="B179" s="264"/>
      <c r="C179" s="241" t="s">
        <v>57</v>
      </c>
      <c r="D179" s="241"/>
      <c r="E179" s="241"/>
      <c r="F179" s="262" t="s">
        <v>485</v>
      </c>
      <c r="G179" s="241"/>
      <c r="H179" s="241" t="s">
        <v>557</v>
      </c>
      <c r="I179" s="241" t="s">
        <v>487</v>
      </c>
      <c r="J179" s="241">
        <v>20</v>
      </c>
      <c r="K179" s="287"/>
    </row>
    <row r="180" spans="2:11" s="1" customFormat="1" ht="15" customHeight="1">
      <c r="B180" s="264"/>
      <c r="C180" s="241" t="s">
        <v>58</v>
      </c>
      <c r="D180" s="241"/>
      <c r="E180" s="241"/>
      <c r="F180" s="262" t="s">
        <v>485</v>
      </c>
      <c r="G180" s="241"/>
      <c r="H180" s="241" t="s">
        <v>558</v>
      </c>
      <c r="I180" s="241" t="s">
        <v>487</v>
      </c>
      <c r="J180" s="241">
        <v>255</v>
      </c>
      <c r="K180" s="287"/>
    </row>
    <row r="181" spans="2:11" s="1" customFormat="1" ht="15" customHeight="1">
      <c r="B181" s="264"/>
      <c r="C181" s="241" t="s">
        <v>107</v>
      </c>
      <c r="D181" s="241"/>
      <c r="E181" s="241"/>
      <c r="F181" s="262" t="s">
        <v>485</v>
      </c>
      <c r="G181" s="241"/>
      <c r="H181" s="241" t="s">
        <v>449</v>
      </c>
      <c r="I181" s="241" t="s">
        <v>487</v>
      </c>
      <c r="J181" s="241">
        <v>10</v>
      </c>
      <c r="K181" s="287"/>
    </row>
    <row r="182" spans="2:11" s="1" customFormat="1" ht="15" customHeight="1">
      <c r="B182" s="264"/>
      <c r="C182" s="241" t="s">
        <v>108</v>
      </c>
      <c r="D182" s="241"/>
      <c r="E182" s="241"/>
      <c r="F182" s="262" t="s">
        <v>485</v>
      </c>
      <c r="G182" s="241"/>
      <c r="H182" s="241" t="s">
        <v>559</v>
      </c>
      <c r="I182" s="241" t="s">
        <v>520</v>
      </c>
      <c r="J182" s="241"/>
      <c r="K182" s="287"/>
    </row>
    <row r="183" spans="2:11" s="1" customFormat="1" ht="15" customHeight="1">
      <c r="B183" s="264"/>
      <c r="C183" s="241" t="s">
        <v>560</v>
      </c>
      <c r="D183" s="241"/>
      <c r="E183" s="241"/>
      <c r="F183" s="262" t="s">
        <v>485</v>
      </c>
      <c r="G183" s="241"/>
      <c r="H183" s="241" t="s">
        <v>561</v>
      </c>
      <c r="I183" s="241" t="s">
        <v>520</v>
      </c>
      <c r="J183" s="241"/>
      <c r="K183" s="287"/>
    </row>
    <row r="184" spans="2:11" s="1" customFormat="1" ht="15" customHeight="1">
      <c r="B184" s="264"/>
      <c r="C184" s="241" t="s">
        <v>549</v>
      </c>
      <c r="D184" s="241"/>
      <c r="E184" s="241"/>
      <c r="F184" s="262" t="s">
        <v>485</v>
      </c>
      <c r="G184" s="241"/>
      <c r="H184" s="241" t="s">
        <v>562</v>
      </c>
      <c r="I184" s="241" t="s">
        <v>520</v>
      </c>
      <c r="J184" s="241"/>
      <c r="K184" s="287"/>
    </row>
    <row r="185" spans="2:11" s="1" customFormat="1" ht="15" customHeight="1">
      <c r="B185" s="264"/>
      <c r="C185" s="241" t="s">
        <v>110</v>
      </c>
      <c r="D185" s="241"/>
      <c r="E185" s="241"/>
      <c r="F185" s="262" t="s">
        <v>491</v>
      </c>
      <c r="G185" s="241"/>
      <c r="H185" s="241" t="s">
        <v>563</v>
      </c>
      <c r="I185" s="241" t="s">
        <v>487</v>
      </c>
      <c r="J185" s="241">
        <v>50</v>
      </c>
      <c r="K185" s="287"/>
    </row>
    <row r="186" spans="2:11" s="1" customFormat="1" ht="15" customHeight="1">
      <c r="B186" s="264"/>
      <c r="C186" s="241" t="s">
        <v>564</v>
      </c>
      <c r="D186" s="241"/>
      <c r="E186" s="241"/>
      <c r="F186" s="262" t="s">
        <v>491</v>
      </c>
      <c r="G186" s="241"/>
      <c r="H186" s="241" t="s">
        <v>565</v>
      </c>
      <c r="I186" s="241" t="s">
        <v>566</v>
      </c>
      <c r="J186" s="241"/>
      <c r="K186" s="287"/>
    </row>
    <row r="187" spans="2:11" s="1" customFormat="1" ht="15" customHeight="1">
      <c r="B187" s="264"/>
      <c r="C187" s="241" t="s">
        <v>567</v>
      </c>
      <c r="D187" s="241"/>
      <c r="E187" s="241"/>
      <c r="F187" s="262" t="s">
        <v>491</v>
      </c>
      <c r="G187" s="241"/>
      <c r="H187" s="241" t="s">
        <v>568</v>
      </c>
      <c r="I187" s="241" t="s">
        <v>566</v>
      </c>
      <c r="J187" s="241"/>
      <c r="K187" s="287"/>
    </row>
    <row r="188" spans="2:11" s="1" customFormat="1" ht="15" customHeight="1">
      <c r="B188" s="264"/>
      <c r="C188" s="241" t="s">
        <v>569</v>
      </c>
      <c r="D188" s="241"/>
      <c r="E188" s="241"/>
      <c r="F188" s="262" t="s">
        <v>491</v>
      </c>
      <c r="G188" s="241"/>
      <c r="H188" s="241" t="s">
        <v>570</v>
      </c>
      <c r="I188" s="241" t="s">
        <v>566</v>
      </c>
      <c r="J188" s="241"/>
      <c r="K188" s="287"/>
    </row>
    <row r="189" spans="2:11" s="1" customFormat="1" ht="15" customHeight="1">
      <c r="B189" s="264"/>
      <c r="C189" s="300" t="s">
        <v>571</v>
      </c>
      <c r="D189" s="241"/>
      <c r="E189" s="241"/>
      <c r="F189" s="262" t="s">
        <v>491</v>
      </c>
      <c r="G189" s="241"/>
      <c r="H189" s="241" t="s">
        <v>572</v>
      </c>
      <c r="I189" s="241" t="s">
        <v>573</v>
      </c>
      <c r="J189" s="301" t="s">
        <v>574</v>
      </c>
      <c r="K189" s="287"/>
    </row>
    <row r="190" spans="2:11" s="16" customFormat="1" ht="15" customHeight="1">
      <c r="B190" s="302"/>
      <c r="C190" s="303" t="s">
        <v>575</v>
      </c>
      <c r="D190" s="304"/>
      <c r="E190" s="304"/>
      <c r="F190" s="305" t="s">
        <v>491</v>
      </c>
      <c r="G190" s="304"/>
      <c r="H190" s="304" t="s">
        <v>576</v>
      </c>
      <c r="I190" s="304" t="s">
        <v>573</v>
      </c>
      <c r="J190" s="306" t="s">
        <v>574</v>
      </c>
      <c r="K190" s="307"/>
    </row>
    <row r="191" spans="2:11" s="1" customFormat="1" ht="15" customHeight="1">
      <c r="B191" s="264"/>
      <c r="C191" s="300" t="s">
        <v>46</v>
      </c>
      <c r="D191" s="241"/>
      <c r="E191" s="241"/>
      <c r="F191" s="262" t="s">
        <v>485</v>
      </c>
      <c r="G191" s="241"/>
      <c r="H191" s="238" t="s">
        <v>577</v>
      </c>
      <c r="I191" s="241" t="s">
        <v>578</v>
      </c>
      <c r="J191" s="241"/>
      <c r="K191" s="287"/>
    </row>
    <row r="192" spans="2:11" s="1" customFormat="1" ht="15" customHeight="1">
      <c r="B192" s="264"/>
      <c r="C192" s="300" t="s">
        <v>579</v>
      </c>
      <c r="D192" s="241"/>
      <c r="E192" s="241"/>
      <c r="F192" s="262" t="s">
        <v>485</v>
      </c>
      <c r="G192" s="241"/>
      <c r="H192" s="241" t="s">
        <v>580</v>
      </c>
      <c r="I192" s="241" t="s">
        <v>520</v>
      </c>
      <c r="J192" s="241"/>
      <c r="K192" s="287"/>
    </row>
    <row r="193" spans="2:11" s="1" customFormat="1" ht="15" customHeight="1">
      <c r="B193" s="264"/>
      <c r="C193" s="300" t="s">
        <v>581</v>
      </c>
      <c r="D193" s="241"/>
      <c r="E193" s="241"/>
      <c r="F193" s="262" t="s">
        <v>485</v>
      </c>
      <c r="G193" s="241"/>
      <c r="H193" s="241" t="s">
        <v>582</v>
      </c>
      <c r="I193" s="241" t="s">
        <v>520</v>
      </c>
      <c r="J193" s="241"/>
      <c r="K193" s="287"/>
    </row>
    <row r="194" spans="2:11" s="1" customFormat="1" ht="15" customHeight="1">
      <c r="B194" s="264"/>
      <c r="C194" s="300" t="s">
        <v>583</v>
      </c>
      <c r="D194" s="241"/>
      <c r="E194" s="241"/>
      <c r="F194" s="262" t="s">
        <v>491</v>
      </c>
      <c r="G194" s="241"/>
      <c r="H194" s="241" t="s">
        <v>584</v>
      </c>
      <c r="I194" s="241" t="s">
        <v>520</v>
      </c>
      <c r="J194" s="241"/>
      <c r="K194" s="287"/>
    </row>
    <row r="195" spans="2:11" s="1" customFormat="1" ht="15" customHeight="1">
      <c r="B195" s="293"/>
      <c r="C195" s="308"/>
      <c r="D195" s="273"/>
      <c r="E195" s="273"/>
      <c r="F195" s="273"/>
      <c r="G195" s="273"/>
      <c r="H195" s="273"/>
      <c r="I195" s="273"/>
      <c r="J195" s="273"/>
      <c r="K195" s="294"/>
    </row>
    <row r="196" spans="2:11" s="1" customFormat="1" ht="18.75" customHeight="1">
      <c r="B196" s="275"/>
      <c r="C196" s="285"/>
      <c r="D196" s="285"/>
      <c r="E196" s="285"/>
      <c r="F196" s="295"/>
      <c r="G196" s="285"/>
      <c r="H196" s="285"/>
      <c r="I196" s="285"/>
      <c r="J196" s="285"/>
      <c r="K196" s="275"/>
    </row>
    <row r="197" spans="2:11" s="1" customFormat="1" ht="18.75" customHeight="1">
      <c r="B197" s="275"/>
      <c r="C197" s="285"/>
      <c r="D197" s="285"/>
      <c r="E197" s="285"/>
      <c r="F197" s="295"/>
      <c r="G197" s="285"/>
      <c r="H197" s="285"/>
      <c r="I197" s="285"/>
      <c r="J197" s="285"/>
      <c r="K197" s="275"/>
    </row>
    <row r="198" spans="2:11" s="1" customFormat="1" ht="18.75" customHeight="1">
      <c r="B198" s="248"/>
      <c r="C198" s="248"/>
      <c r="D198" s="248"/>
      <c r="E198" s="248"/>
      <c r="F198" s="248"/>
      <c r="G198" s="248"/>
      <c r="H198" s="248"/>
      <c r="I198" s="248"/>
      <c r="J198" s="248"/>
      <c r="K198" s="248"/>
    </row>
    <row r="199" spans="2:11" s="1" customFormat="1" ht="12">
      <c r="B199" s="230"/>
      <c r="C199" s="231"/>
      <c r="D199" s="231"/>
      <c r="E199" s="231"/>
      <c r="F199" s="231"/>
      <c r="G199" s="231"/>
      <c r="H199" s="231"/>
      <c r="I199" s="231"/>
      <c r="J199" s="231"/>
      <c r="K199" s="232"/>
    </row>
    <row r="200" spans="2:11" s="1" customFormat="1" ht="22.2">
      <c r="B200" s="233"/>
      <c r="C200" s="368" t="s">
        <v>585</v>
      </c>
      <c r="D200" s="368"/>
      <c r="E200" s="368"/>
      <c r="F200" s="368"/>
      <c r="G200" s="368"/>
      <c r="H200" s="368"/>
      <c r="I200" s="368"/>
      <c r="J200" s="368"/>
      <c r="K200" s="234"/>
    </row>
    <row r="201" spans="2:11" s="1" customFormat="1" ht="25.5" customHeight="1">
      <c r="B201" s="233"/>
      <c r="C201" s="309" t="s">
        <v>586</v>
      </c>
      <c r="D201" s="309"/>
      <c r="E201" s="309"/>
      <c r="F201" s="309" t="s">
        <v>587</v>
      </c>
      <c r="G201" s="310"/>
      <c r="H201" s="371" t="s">
        <v>588</v>
      </c>
      <c r="I201" s="371"/>
      <c r="J201" s="371"/>
      <c r="K201" s="234"/>
    </row>
    <row r="202" spans="2:11" s="1" customFormat="1" ht="5.25" customHeight="1">
      <c r="B202" s="264"/>
      <c r="C202" s="259"/>
      <c r="D202" s="259"/>
      <c r="E202" s="259"/>
      <c r="F202" s="259"/>
      <c r="G202" s="285"/>
      <c r="H202" s="259"/>
      <c r="I202" s="259"/>
      <c r="J202" s="259"/>
      <c r="K202" s="287"/>
    </row>
    <row r="203" spans="2:11" s="1" customFormat="1" ht="15" customHeight="1">
      <c r="B203" s="264"/>
      <c r="C203" s="241" t="s">
        <v>578</v>
      </c>
      <c r="D203" s="241"/>
      <c r="E203" s="241"/>
      <c r="F203" s="262" t="s">
        <v>47</v>
      </c>
      <c r="G203" s="241"/>
      <c r="H203" s="372" t="s">
        <v>589</v>
      </c>
      <c r="I203" s="372"/>
      <c r="J203" s="372"/>
      <c r="K203" s="287"/>
    </row>
    <row r="204" spans="2:11" s="1" customFormat="1" ht="15" customHeight="1">
      <c r="B204" s="264"/>
      <c r="C204" s="241"/>
      <c r="D204" s="241"/>
      <c r="E204" s="241"/>
      <c r="F204" s="262" t="s">
        <v>48</v>
      </c>
      <c r="G204" s="241"/>
      <c r="H204" s="372" t="s">
        <v>590</v>
      </c>
      <c r="I204" s="372"/>
      <c r="J204" s="372"/>
      <c r="K204" s="287"/>
    </row>
    <row r="205" spans="2:11" s="1" customFormat="1" ht="15" customHeight="1">
      <c r="B205" s="264"/>
      <c r="C205" s="241"/>
      <c r="D205" s="241"/>
      <c r="E205" s="241"/>
      <c r="F205" s="262" t="s">
        <v>51</v>
      </c>
      <c r="G205" s="241"/>
      <c r="H205" s="372" t="s">
        <v>591</v>
      </c>
      <c r="I205" s="372"/>
      <c r="J205" s="372"/>
      <c r="K205" s="287"/>
    </row>
    <row r="206" spans="2:11" s="1" customFormat="1" ht="15" customHeight="1">
      <c r="B206" s="264"/>
      <c r="C206" s="241"/>
      <c r="D206" s="241"/>
      <c r="E206" s="241"/>
      <c r="F206" s="262" t="s">
        <v>49</v>
      </c>
      <c r="G206" s="241"/>
      <c r="H206" s="372" t="s">
        <v>592</v>
      </c>
      <c r="I206" s="372"/>
      <c r="J206" s="372"/>
      <c r="K206" s="287"/>
    </row>
    <row r="207" spans="2:11" s="1" customFormat="1" ht="15" customHeight="1">
      <c r="B207" s="264"/>
      <c r="C207" s="241"/>
      <c r="D207" s="241"/>
      <c r="E207" s="241"/>
      <c r="F207" s="262" t="s">
        <v>50</v>
      </c>
      <c r="G207" s="241"/>
      <c r="H207" s="372" t="s">
        <v>593</v>
      </c>
      <c r="I207" s="372"/>
      <c r="J207" s="372"/>
      <c r="K207" s="287"/>
    </row>
    <row r="208" spans="2:11" s="1" customFormat="1" ht="15" customHeight="1">
      <c r="B208" s="264"/>
      <c r="C208" s="241"/>
      <c r="D208" s="241"/>
      <c r="E208" s="241"/>
      <c r="F208" s="262"/>
      <c r="G208" s="241"/>
      <c r="H208" s="241"/>
      <c r="I208" s="241"/>
      <c r="J208" s="241"/>
      <c r="K208" s="287"/>
    </row>
    <row r="209" spans="2:11" s="1" customFormat="1" ht="15" customHeight="1">
      <c r="B209" s="264"/>
      <c r="C209" s="241" t="s">
        <v>532</v>
      </c>
      <c r="D209" s="241"/>
      <c r="E209" s="241"/>
      <c r="F209" s="262" t="s">
        <v>83</v>
      </c>
      <c r="G209" s="241"/>
      <c r="H209" s="372" t="s">
        <v>594</v>
      </c>
      <c r="I209" s="372"/>
      <c r="J209" s="372"/>
      <c r="K209" s="287"/>
    </row>
    <row r="210" spans="2:11" s="1" customFormat="1" ht="15" customHeight="1">
      <c r="B210" s="264"/>
      <c r="C210" s="241"/>
      <c r="D210" s="241"/>
      <c r="E210" s="241"/>
      <c r="F210" s="262" t="s">
        <v>429</v>
      </c>
      <c r="G210" s="241"/>
      <c r="H210" s="372" t="s">
        <v>430</v>
      </c>
      <c r="I210" s="372"/>
      <c r="J210" s="372"/>
      <c r="K210" s="287"/>
    </row>
    <row r="211" spans="2:11" s="1" customFormat="1" ht="15" customHeight="1">
      <c r="B211" s="264"/>
      <c r="C211" s="241"/>
      <c r="D211" s="241"/>
      <c r="E211" s="241"/>
      <c r="F211" s="262" t="s">
        <v>427</v>
      </c>
      <c r="G211" s="241"/>
      <c r="H211" s="372" t="s">
        <v>595</v>
      </c>
      <c r="I211" s="372"/>
      <c r="J211" s="372"/>
      <c r="K211" s="287"/>
    </row>
    <row r="212" spans="2:11" s="1" customFormat="1" ht="15" customHeight="1">
      <c r="B212" s="311"/>
      <c r="C212" s="241"/>
      <c r="D212" s="241"/>
      <c r="E212" s="241"/>
      <c r="F212" s="262" t="s">
        <v>90</v>
      </c>
      <c r="G212" s="300"/>
      <c r="H212" s="373" t="s">
        <v>91</v>
      </c>
      <c r="I212" s="373"/>
      <c r="J212" s="373"/>
      <c r="K212" s="312"/>
    </row>
    <row r="213" spans="2:11" s="1" customFormat="1" ht="15" customHeight="1">
      <c r="B213" s="311"/>
      <c r="C213" s="241"/>
      <c r="D213" s="241"/>
      <c r="E213" s="241"/>
      <c r="F213" s="262" t="s">
        <v>431</v>
      </c>
      <c r="G213" s="300"/>
      <c r="H213" s="373" t="s">
        <v>596</v>
      </c>
      <c r="I213" s="373"/>
      <c r="J213" s="373"/>
      <c r="K213" s="312"/>
    </row>
    <row r="214" spans="2:11" s="1" customFormat="1" ht="15" customHeight="1">
      <c r="B214" s="311"/>
      <c r="C214" s="241"/>
      <c r="D214" s="241"/>
      <c r="E214" s="241"/>
      <c r="F214" s="262"/>
      <c r="G214" s="300"/>
      <c r="H214" s="291"/>
      <c r="I214" s="291"/>
      <c r="J214" s="291"/>
      <c r="K214" s="312"/>
    </row>
    <row r="215" spans="2:11" s="1" customFormat="1" ht="15" customHeight="1">
      <c r="B215" s="311"/>
      <c r="C215" s="241" t="s">
        <v>556</v>
      </c>
      <c r="D215" s="241"/>
      <c r="E215" s="241"/>
      <c r="F215" s="262">
        <v>1</v>
      </c>
      <c r="G215" s="300"/>
      <c r="H215" s="373" t="s">
        <v>597</v>
      </c>
      <c r="I215" s="373"/>
      <c r="J215" s="373"/>
      <c r="K215" s="312"/>
    </row>
    <row r="216" spans="2:11" s="1" customFormat="1" ht="15" customHeight="1">
      <c r="B216" s="311"/>
      <c r="C216" s="241"/>
      <c r="D216" s="241"/>
      <c r="E216" s="241"/>
      <c r="F216" s="262">
        <v>2</v>
      </c>
      <c r="G216" s="300"/>
      <c r="H216" s="373" t="s">
        <v>598</v>
      </c>
      <c r="I216" s="373"/>
      <c r="J216" s="373"/>
      <c r="K216" s="312"/>
    </row>
    <row r="217" spans="2:11" s="1" customFormat="1" ht="15" customHeight="1">
      <c r="B217" s="311"/>
      <c r="C217" s="241"/>
      <c r="D217" s="241"/>
      <c r="E217" s="241"/>
      <c r="F217" s="262">
        <v>3</v>
      </c>
      <c r="G217" s="300"/>
      <c r="H217" s="373" t="s">
        <v>599</v>
      </c>
      <c r="I217" s="373"/>
      <c r="J217" s="373"/>
      <c r="K217" s="312"/>
    </row>
    <row r="218" spans="2:11" s="1" customFormat="1" ht="15" customHeight="1">
      <c r="B218" s="311"/>
      <c r="C218" s="241"/>
      <c r="D218" s="241"/>
      <c r="E218" s="241"/>
      <c r="F218" s="262">
        <v>4</v>
      </c>
      <c r="G218" s="300"/>
      <c r="H218" s="373" t="s">
        <v>600</v>
      </c>
      <c r="I218" s="373"/>
      <c r="J218" s="373"/>
      <c r="K218" s="312"/>
    </row>
    <row r="219" spans="2:11" s="1" customFormat="1" ht="12.75" customHeight="1">
      <c r="B219" s="313"/>
      <c r="C219" s="314"/>
      <c r="D219" s="314"/>
      <c r="E219" s="314"/>
      <c r="F219" s="314"/>
      <c r="G219" s="314"/>
      <c r="H219" s="314"/>
      <c r="I219" s="314"/>
      <c r="J219" s="314"/>
      <c r="K219" s="315"/>
    </row>
  </sheetData>
  <sheetProtection formatCells="0" formatColumns="0" formatRows="0" insertColumns="0" insertRows="0" insertHyperlinks="0" deleteColumns="0" deleteRows="0" sort="0" autoFilter="0" pivotTables="0"/>
  <mergeCells count="77">
    <mergeCell ref="H217:J217"/>
    <mergeCell ref="H218:J218"/>
    <mergeCell ref="H216:J216"/>
    <mergeCell ref="H213:J213"/>
    <mergeCell ref="H212:J212"/>
    <mergeCell ref="H206:J206"/>
    <mergeCell ref="H207:J207"/>
    <mergeCell ref="H209:J209"/>
    <mergeCell ref="H211:J211"/>
    <mergeCell ref="H215:J215"/>
    <mergeCell ref="H210:J210"/>
    <mergeCell ref="C200:J200"/>
    <mergeCell ref="H201:J201"/>
    <mergeCell ref="H203:J203"/>
    <mergeCell ref="H204:J204"/>
    <mergeCell ref="H205:J205"/>
    <mergeCell ref="C75:J75"/>
    <mergeCell ref="C102:J102"/>
    <mergeCell ref="C122:J122"/>
    <mergeCell ref="C147:J147"/>
    <mergeCell ref="C165:J165"/>
    <mergeCell ref="D66:J66"/>
    <mergeCell ref="D67:J67"/>
    <mergeCell ref="D68:J68"/>
    <mergeCell ref="D69:J69"/>
    <mergeCell ref="D70:J70"/>
    <mergeCell ref="D60:J60"/>
    <mergeCell ref="D61:J61"/>
    <mergeCell ref="D62:J62"/>
    <mergeCell ref="D63:J63"/>
    <mergeCell ref="D65:J65"/>
    <mergeCell ref="C54:J54"/>
    <mergeCell ref="C55:J55"/>
    <mergeCell ref="C57:J57"/>
    <mergeCell ref="D58:J58"/>
    <mergeCell ref="D59:J59"/>
    <mergeCell ref="F23:J23"/>
    <mergeCell ref="C25:J25"/>
    <mergeCell ref="C26:J26"/>
    <mergeCell ref="D27:J27"/>
    <mergeCell ref="D28:J28"/>
    <mergeCell ref="C52:J52"/>
    <mergeCell ref="C3:J3"/>
    <mergeCell ref="C4:J4"/>
    <mergeCell ref="C6:J6"/>
    <mergeCell ref="C7:J7"/>
    <mergeCell ref="C9:J9"/>
    <mergeCell ref="D10:J10"/>
    <mergeCell ref="D11:J11"/>
    <mergeCell ref="D15:J15"/>
    <mergeCell ref="D16:J16"/>
    <mergeCell ref="D17:J17"/>
    <mergeCell ref="F18:J18"/>
    <mergeCell ref="F19:J19"/>
    <mergeCell ref="F20:J20"/>
    <mergeCell ref="F21:J21"/>
    <mergeCell ref="F22:J22"/>
    <mergeCell ref="D47:J47"/>
    <mergeCell ref="E48:J48"/>
    <mergeCell ref="E49:J49"/>
    <mergeCell ref="E50:J50"/>
    <mergeCell ref="D51:J51"/>
    <mergeCell ref="G41:J41"/>
    <mergeCell ref="G42:J42"/>
    <mergeCell ref="G43:J43"/>
    <mergeCell ref="G44:J44"/>
    <mergeCell ref="G45:J45"/>
    <mergeCell ref="G36:J36"/>
    <mergeCell ref="G37:J37"/>
    <mergeCell ref="G38:J38"/>
    <mergeCell ref="G39:J39"/>
    <mergeCell ref="G40:J40"/>
    <mergeCell ref="D30:J30"/>
    <mergeCell ref="D31:J31"/>
    <mergeCell ref="D33:J33"/>
    <mergeCell ref="D34:J34"/>
    <mergeCell ref="D35:J35"/>
  </mergeCells>
  <pageMargins left="0.59027779999999996" right="0.59027779999999996" top="0.59027779999999996" bottom="0.59027779999999996" header="0" footer="0"/>
  <pageSetup paperSize="9" scale="7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9</vt:i4>
      </vt:variant>
    </vt:vector>
  </HeadingPairs>
  <TitlesOfParts>
    <vt:vector size="14" baseType="lpstr">
      <vt:lpstr>Rekapitulace stavby</vt:lpstr>
      <vt:lpstr>SO100-a - Parkoviště A</vt:lpstr>
      <vt:lpstr>SO100-b - Parkoviště B</vt:lpstr>
      <vt:lpstr>VON - Vedlejší a ostatní ...</vt:lpstr>
      <vt:lpstr>Pokyny pro vyplnění</vt:lpstr>
      <vt:lpstr>'Rekapitulace stavby'!Názvy_tisku</vt:lpstr>
      <vt:lpstr>'SO100-a - Parkoviště A'!Názvy_tisku</vt:lpstr>
      <vt:lpstr>'SO100-b - Parkoviště B'!Názvy_tisku</vt:lpstr>
      <vt:lpstr>'VON - Vedlejší a ostatní ...'!Názvy_tisku</vt:lpstr>
      <vt:lpstr>'Pokyny pro vyplnění'!Oblast_tisku</vt:lpstr>
      <vt:lpstr>'Rekapitulace stavby'!Oblast_tisku</vt:lpstr>
      <vt:lpstr>'SO100-a - Parkoviště A'!Oblast_tisku</vt:lpstr>
      <vt:lpstr>'SO100-b - Parkoviště B'!Oblast_tisku</vt:lpstr>
      <vt:lpstr>'VON - Vedlejší a ostatní ...'!Oblast_tisku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Václav Křišťál</dc:creator>
  <cp:lastModifiedBy>Nikola Alferyová</cp:lastModifiedBy>
  <dcterms:created xsi:type="dcterms:W3CDTF">2024-03-07T13:40:29Z</dcterms:created>
  <dcterms:modified xsi:type="dcterms:W3CDTF">2024-03-20T12:28:31Z</dcterms:modified>
</cp:coreProperties>
</file>