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Máma\!2022\P2105_2_finske_domky\rev-1\"/>
    </mc:Choice>
  </mc:AlternateContent>
  <bookViews>
    <workbookView xWindow="0" yWindow="0" windowWidth="0" windowHeight="0"/>
  </bookViews>
  <sheets>
    <sheet name="Rekapitulace stavby" sheetId="1" r:id="rId1"/>
    <sheet name="SO100 - SO 100 - Komunikace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'SO100 - SO 100 - Komunikace'!$C$124:$K$265</definedName>
    <definedName name="_xlnm.Print_Area" localSheetId="1">'SO100 - SO 100 - Komunikace'!$C$112:$J$265</definedName>
    <definedName name="_xlnm.Print_Titles" localSheetId="1">'SO100 - SO 100 - Komunikace'!$124:$124</definedName>
    <definedName name="_xlnm._FilterDatabase" localSheetId="2" hidden="1">'VRN - Vedlejší rozpočtové...'!$C$119:$K$128</definedName>
    <definedName name="_xlnm.Print_Area" localSheetId="2">'VRN - Vedlejší rozpočtové...'!$C$107:$J$128</definedName>
    <definedName name="_xlnm.Print_Titles" localSheetId="2">'VRN - Vedlejší rozpočtové...'!$119:$119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8"/>
  <c r="BH128"/>
  <c r="BG128"/>
  <c r="BF128"/>
  <c r="T128"/>
  <c r="T127"/>
  <c r="R128"/>
  <c r="R127"/>
  <c r="P128"/>
  <c r="P127"/>
  <c r="BI126"/>
  <c r="BH126"/>
  <c r="BG126"/>
  <c r="BF126"/>
  <c r="T126"/>
  <c r="T125"/>
  <c r="R126"/>
  <c r="R125"/>
  <c r="P126"/>
  <c r="P125"/>
  <c r="BI124"/>
  <c r="BH124"/>
  <c r="BG124"/>
  <c r="BF124"/>
  <c r="T124"/>
  <c r="R124"/>
  <c r="P124"/>
  <c r="BI123"/>
  <c r="BH123"/>
  <c r="BG123"/>
  <c r="BF123"/>
  <c r="T123"/>
  <c r="R123"/>
  <c r="P123"/>
  <c r="J116"/>
  <c r="F116"/>
  <c r="F114"/>
  <c r="E112"/>
  <c r="J91"/>
  <c r="F91"/>
  <c r="F89"/>
  <c r="E87"/>
  <c r="J24"/>
  <c r="E24"/>
  <c r="J92"/>
  <c r="J23"/>
  <c r="J18"/>
  <c r="E18"/>
  <c r="F92"/>
  <c r="J17"/>
  <c r="J12"/>
  <c r="J89"/>
  <c r="E7"/>
  <c r="E110"/>
  <c i="2" r="J37"/>
  <c r="J36"/>
  <c i="1" r="AY95"/>
  <c i="2" r="J35"/>
  <c i="1" r="AX95"/>
  <c i="2"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T253"/>
  <c r="R254"/>
  <c r="R253"/>
  <c r="P254"/>
  <c r="P253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3"/>
  <c r="BH193"/>
  <c r="BG193"/>
  <c r="BF193"/>
  <c r="T193"/>
  <c r="R193"/>
  <c r="P193"/>
  <c r="BI191"/>
  <c r="BH191"/>
  <c r="BG191"/>
  <c r="BF191"/>
  <c r="T191"/>
  <c r="R191"/>
  <c r="P191"/>
  <c r="BI187"/>
  <c r="BH187"/>
  <c r="BG187"/>
  <c r="BF187"/>
  <c r="T187"/>
  <c r="R187"/>
  <c r="P187"/>
  <c r="BI182"/>
  <c r="BH182"/>
  <c r="BG182"/>
  <c r="BF182"/>
  <c r="T182"/>
  <c r="R182"/>
  <c r="P182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/>
  <c r="J23"/>
  <c r="J18"/>
  <c r="E18"/>
  <c r="F122"/>
  <c r="J17"/>
  <c r="J12"/>
  <c r="J89"/>
  <c r="E7"/>
  <c r="E115"/>
  <c i="1" r="L90"/>
  <c r="AM90"/>
  <c r="AM89"/>
  <c r="L89"/>
  <c r="AM87"/>
  <c r="L87"/>
  <c r="L85"/>
  <c r="L84"/>
  <c i="2" r="J263"/>
  <c r="J250"/>
  <c r="BK235"/>
  <c r="J224"/>
  <c r="BK205"/>
  <c r="J159"/>
  <c r="J248"/>
  <c r="BK221"/>
  <c r="BK199"/>
  <c r="J161"/>
  <c r="BK231"/>
  <c r="J197"/>
  <c r="J187"/>
  <c r="BK128"/>
  <c r="BK191"/>
  <c r="BK170"/>
  <c r="J136"/>
  <c i="3" r="J126"/>
  <c i="2" r="J257"/>
  <c r="BK237"/>
  <c r="J229"/>
  <c r="BK217"/>
  <c r="J170"/>
  <c r="BK143"/>
  <c r="BK250"/>
  <c r="J231"/>
  <c r="BK215"/>
  <c r="J191"/>
  <c r="BK150"/>
  <c r="BK236"/>
  <c r="BK222"/>
  <c r="BK168"/>
  <c r="BK159"/>
  <c r="J199"/>
  <c r="J150"/>
  <c r="J134"/>
  <c i="3" r="J123"/>
  <c i="2" r="J254"/>
  <c r="J239"/>
  <c r="BK228"/>
  <c r="BK211"/>
  <c r="J165"/>
  <c r="BK260"/>
  <c r="BK241"/>
  <c r="J219"/>
  <c r="BK209"/>
  <c r="BK134"/>
  <c r="J235"/>
  <c r="BK229"/>
  <c r="BK182"/>
  <c r="J209"/>
  <c r="BK138"/>
  <c r="J163"/>
  <c r="BK165"/>
  <c r="J138"/>
  <c i="3" r="BK123"/>
  <c i="2" r="J252"/>
  <c r="J236"/>
  <c r="BK226"/>
  <c r="BK219"/>
  <c r="BK201"/>
  <c r="J128"/>
  <c r="BK252"/>
  <c r="BK224"/>
  <c r="BK213"/>
  <c r="J175"/>
  <c i="1" r="AS94"/>
  <c i="2" r="J213"/>
  <c r="BK146"/>
  <c r="J193"/>
  <c r="J157"/>
  <c r="BK163"/>
  <c r="BK132"/>
  <c i="3" r="BK128"/>
  <c r="J124"/>
  <c i="2" r="BK148"/>
  <c r="J172"/>
  <c r="BK136"/>
  <c r="J148"/>
  <c r="BK130"/>
  <c r="BK263"/>
  <c r="BK244"/>
  <c r="J233"/>
  <c r="J221"/>
  <c r="BK203"/>
  <c r="BK257"/>
  <c r="BK248"/>
  <c r="J228"/>
  <c r="J211"/>
  <c r="J168"/>
  <c r="J237"/>
  <c r="J230"/>
  <c r="J201"/>
  <c r="J205"/>
  <c r="J203"/>
  <c r="BK187"/>
  <c r="J146"/>
  <c r="BK161"/>
  <c r="J132"/>
  <c i="3" r="BK124"/>
  <c r="BK126"/>
  <c i="2" r="J260"/>
  <c r="J241"/>
  <c r="BK230"/>
  <c r="J222"/>
  <c r="BK197"/>
  <c r="BK157"/>
  <c r="BK254"/>
  <c r="J244"/>
  <c r="J217"/>
  <c r="BK193"/>
  <c r="BK239"/>
  <c r="BK233"/>
  <c r="J226"/>
  <c r="BK172"/>
  <c r="J182"/>
  <c r="BK175"/>
  <c r="J130"/>
  <c r="J143"/>
  <c r="J215"/>
  <c i="3" r="J128"/>
  <c i="2" l="1" r="P174"/>
  <c r="P243"/>
  <c r="BK127"/>
  <c r="R174"/>
  <c r="R243"/>
  <c r="T174"/>
  <c r="T243"/>
  <c r="R127"/>
  <c r="P167"/>
  <c r="BK220"/>
  <c r="J220"/>
  <c r="J101"/>
  <c r="BK243"/>
  <c r="J243"/>
  <c r="J102"/>
  <c r="P256"/>
  <c r="P255"/>
  <c r="BK174"/>
  <c r="J174"/>
  <c r="J100"/>
  <c r="R220"/>
  <c r="T256"/>
  <c r="T255"/>
  <c i="3" r="P122"/>
  <c r="P121"/>
  <c r="P120"/>
  <c i="1" r="AU96"/>
  <c i="2" r="T127"/>
  <c r="R167"/>
  <c r="T220"/>
  <c r="BK256"/>
  <c r="J256"/>
  <c r="J105"/>
  <c i="3" r="R122"/>
  <c r="R121"/>
  <c r="R120"/>
  <c i="2" r="P127"/>
  <c r="P126"/>
  <c r="P125"/>
  <c i="1" r="AU95"/>
  <c i="2" r="BK167"/>
  <c r="J167"/>
  <c r="J99"/>
  <c r="T167"/>
  <c r="P220"/>
  <c r="R256"/>
  <c r="R255"/>
  <c i="3" r="BK122"/>
  <c r="BK121"/>
  <c r="BK120"/>
  <c r="J120"/>
  <c r="J96"/>
  <c r="T122"/>
  <c r="T121"/>
  <c r="T120"/>
  <c i="2" r="BK253"/>
  <c r="J253"/>
  <c r="J103"/>
  <c i="3" r="BK125"/>
  <c r="J125"/>
  <c r="J99"/>
  <c r="BK127"/>
  <c r="J127"/>
  <c r="J100"/>
  <c r="J114"/>
  <c r="BE123"/>
  <c i="2" r="BK255"/>
  <c r="J255"/>
  <c r="J104"/>
  <c i="3" r="J117"/>
  <c r="BE124"/>
  <c i="2" r="J127"/>
  <c r="J98"/>
  <c i="3" r="E85"/>
  <c r="F117"/>
  <c r="BE126"/>
  <c r="BE128"/>
  <c i="2" r="F92"/>
  <c r="J119"/>
  <c r="BE146"/>
  <c r="BE128"/>
  <c r="BE130"/>
  <c r="BE159"/>
  <c r="BE138"/>
  <c r="BE170"/>
  <c r="BE201"/>
  <c r="BE205"/>
  <c r="BE143"/>
  <c r="BE157"/>
  <c r="BE175"/>
  <c r="BE182"/>
  <c r="BE203"/>
  <c r="BE211"/>
  <c r="BE213"/>
  <c r="BE215"/>
  <c r="BE217"/>
  <c r="BE219"/>
  <c r="BE263"/>
  <c r="E85"/>
  <c r="J122"/>
  <c r="BE132"/>
  <c r="BE134"/>
  <c r="BE187"/>
  <c r="BE193"/>
  <c r="BE199"/>
  <c r="BE209"/>
  <c r="BE228"/>
  <c r="BE230"/>
  <c r="BE231"/>
  <c r="BE235"/>
  <c r="BE239"/>
  <c r="BE136"/>
  <c r="BE165"/>
  <c r="BE172"/>
  <c r="BE197"/>
  <c r="BE222"/>
  <c r="BE233"/>
  <c r="BE236"/>
  <c r="BE237"/>
  <c r="BE241"/>
  <c r="BE244"/>
  <c r="BE252"/>
  <c r="BE254"/>
  <c r="BE260"/>
  <c r="BE148"/>
  <c r="BE150"/>
  <c r="BE161"/>
  <c r="BE163"/>
  <c r="BE168"/>
  <c r="BE191"/>
  <c r="BE221"/>
  <c r="BE224"/>
  <c r="BE226"/>
  <c r="BE229"/>
  <c r="BE248"/>
  <c r="BE250"/>
  <c r="BE257"/>
  <c r="J34"/>
  <c i="1" r="AW95"/>
  <c i="2" r="F35"/>
  <c i="1" r="BB95"/>
  <c i="2" r="F37"/>
  <c i="1" r="BD95"/>
  <c i="2" r="F34"/>
  <c i="1" r="BA95"/>
  <c i="3" r="F36"/>
  <c i="1" r="BC96"/>
  <c i="2" r="F36"/>
  <c i="1" r="BC95"/>
  <c i="3" r="J34"/>
  <c i="1" r="AW96"/>
  <c i="3" r="F34"/>
  <c i="1" r="BA96"/>
  <c i="3" r="F37"/>
  <c i="1" r="BD96"/>
  <c i="3" r="F35"/>
  <c i="1" r="BB96"/>
  <c i="2" l="1" r="T126"/>
  <c r="T125"/>
  <c r="R126"/>
  <c r="R125"/>
  <c r="BK126"/>
  <c r="J126"/>
  <c r="J97"/>
  <c i="3" r="J121"/>
  <c r="J97"/>
  <c r="J122"/>
  <c r="J98"/>
  <c i="2" r="BK125"/>
  <c r="J125"/>
  <c r="J96"/>
  <c i="1" r="AU94"/>
  <c i="2" r="F33"/>
  <c i="1" r="AZ95"/>
  <c i="3" r="J30"/>
  <c i="1" r="AG96"/>
  <c i="2" r="J33"/>
  <c i="1" r="AV95"/>
  <c r="AT95"/>
  <c r="BB94"/>
  <c r="W31"/>
  <c r="BC94"/>
  <c r="W32"/>
  <c r="BA94"/>
  <c r="W30"/>
  <c r="BD94"/>
  <c r="W33"/>
  <c i="3" r="J33"/>
  <c i="1" r="AV96"/>
  <c r="AT96"/>
  <c r="AN96"/>
  <c i="3" r="F33"/>
  <c i="1" r="AZ96"/>
  <c i="3" l="1" r="J39"/>
  <c i="1" r="AX94"/>
  <c r="AW94"/>
  <c r="AK30"/>
  <c i="2" r="J30"/>
  <c i="1" r="AG95"/>
  <c r="AG94"/>
  <c r="AK26"/>
  <c r="AZ94"/>
  <c r="W29"/>
  <c r="AY94"/>
  <c i="2" l="1" r="J39"/>
  <c i="1" r="AN95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<sst xmlns="http://schemas.openxmlformats.org/spreadsheetml/2006/main">
  <si>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</si>
  <si>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</si>
  <si>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</si>
  <si>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</si>
  <si>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</si>
  <si>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{608c6153-ea37-4c8d-85f2-ddb557b15365}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</si>
  <si>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</si>
  <si>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</si>
  <si>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</si>
  <si>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</si>
  <si>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</si>
  <si>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</si>
  <si>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</si>
  <si>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</si>
  <si>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P2105/2_rev1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</si>
  <si>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</si>
  <si>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</si>
  <si>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komunikace ulice Finské domky</t>
  </si>
  <si>
    <t>KSO:</t>
  </si>
  <si>
    <t>CC-CZ:</t>
  </si>
  <si>
    <t>Místo:</t>
  </si>
  <si>
    <t xml:space="preserve">katastrální území Psáry </t>
  </si>
  <si>
    <t>Datum:</t>
  </si>
  <si>
    <t>25. 4. 2022</t>
  </si>
  <si>
    <t>Zadavatel:</t>
  </si>
  <si>
    <t>IČ:</t>
  </si>
  <si>
    <t>00241580</t>
  </si>
  <si>
    <t>Obec Psáry</t>
  </si>
  <si>
    <t>DIČ:</t>
  </si>
  <si>
    <t>Uchazeč:</t>
  </si>
  <si>
    <t>Vyplň údaj</t>
  </si>
  <si>
    <t>Projektant:</t>
  </si>
  <si>
    <t>27230601</t>
  </si>
  <si>
    <t>HW PROJEKT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</si>
  <si>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</si>
  <si>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</si>
  <si>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</si>
  <si>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</si>
  <si>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</si>
  <si>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</si>
  <si>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</si>
  <si>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</si>
  <si>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</si>
  <si>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</si>
  <si>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</si>
  <si>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</si>
  <si>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</si>
  <si>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</si>
  <si>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</si>
  <si>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</si>
  <si>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</si>
  <si>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</si>
  <si>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</si>
  <si>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</si>
  <si>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</si>
  <si>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</si>
  <si>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</si>
  <si>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</si>
  <si>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</si>
  <si>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</si>
  <si>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</si>
  <si>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</si>
  <si>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</si>
  <si>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</si>
  <si>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</si>
  <si>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</si>
  <si>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</si>
  <si>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</si>
  <si>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</si>
  <si>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</si>
  <si>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</si>
  <si>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</si>
  <si>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</si>
  <si>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</si>
  <si>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</si>
  <si>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</si>
  <si>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</si>
  <si>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</si>
  <si>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</si>
  <si>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</si>
  <si>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</si>
  <si>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</si>
  <si>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</si>
  <si>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SO100</t>
  </si>
  <si>
    <t>SO 100 - Komunikace</t>
  </si>
  <si>
    <t>STA</t>
  </si>
  <si>
    <t>1</t>
  </si>
  <si>
    <t>{9920f3dc-a426-40a0-b9a1-be981769e824}</t>
  </si>
  <si>
    <t>2</t>
  </si>
  <si>
    <t>VRN</t>
  </si>
  <si>
    <t>Vedlejší rozpočtové náklady</t>
  </si>
  <si>
    <t>{050816fb-6b0e-496b-8f6e-fd05e809c0a3}</t>
  </si>
  <si>
    <t>KRYCÍ LIST SOUPISU PRACÍ</t>
  </si>
  <si>
    <t>Objekt:</t>
  </si>
  <si>
    <t>SO100 - SO 100 -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</si>
  <si>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</si>
  <si>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</si>
  <si>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</si>
  <si>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</si>
  <si>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</si>
  <si>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</si>
  <si>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</si>
  <si>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</si>
  <si>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</si>
  <si>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</si>
  <si>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</si>
  <si>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</si>
  <si>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</si>
  <si>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</si>
  <si>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</si>
  <si>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</si>
  <si>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</si>
  <si>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</si>
  <si>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</si>
  <si>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</si>
  <si>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</si>
  <si>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</si>
  <si>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</si>
  <si>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</si>
  <si>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</si>
  <si>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</si>
  <si>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</si>
  <si>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</si>
  <si>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</si>
  <si>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</si>
  <si>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</si>
  <si>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</si>
  <si>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</si>
  <si>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</si>
  <si>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</si>
  <si>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4</t>
  </si>
  <si>
    <t>914202687</t>
  </si>
  <si>
    <t>VV</t>
  </si>
  <si>
    <t>3+4+2+3+3"stávající chodníky, odhad</t>
  </si>
  <si>
    <t>113107223</t>
  </si>
  <si>
    <t>Odstranění podkladu z kameniva drceného tl přes 200 do 300 mm strojně pl přes 200 m2</t>
  </si>
  <si>
    <t>-1353684470</t>
  </si>
  <si>
    <t>220"Větev V2 nezpevněná vozovka, odhad dle situace</t>
  </si>
  <si>
    <t>3</t>
  </si>
  <si>
    <t>113154124</t>
  </si>
  <si>
    <t>Frézování živičného krytu tl 100 mm pruh š přes 0,5 do 1 m pl do 500 m2 bez překážek v trase</t>
  </si>
  <si>
    <t>-1996805556</t>
  </si>
  <si>
    <t>250"vozovka obslužné komunikace Větev 1, skladba 3</t>
  </si>
  <si>
    <t>113202111</t>
  </si>
  <si>
    <t>Vytrhání obrub krajníků obrubníků stojatých</t>
  </si>
  <si>
    <t>m</t>
  </si>
  <si>
    <t>-296231283</t>
  </si>
  <si>
    <t>70"odhad</t>
  </si>
  <si>
    <t>5</t>
  </si>
  <si>
    <t>122211101</t>
  </si>
  <si>
    <t>Odkopávky a prokopávky v hornině třídy těžitelnosti I, skupiny 3 ručně</t>
  </si>
  <si>
    <t>m3</t>
  </si>
  <si>
    <t>2050702699</t>
  </si>
  <si>
    <t>50"odhad</t>
  </si>
  <si>
    <t>6</t>
  </si>
  <si>
    <t>122251103</t>
  </si>
  <si>
    <t>Odkopávky a prokopávky nezapažené v hornině třídy těžitelnosti I skupiny 3 objem do 100 m3 strojně</t>
  </si>
  <si>
    <t>-1467267104</t>
  </si>
  <si>
    <t>190"z příčných řezů</t>
  </si>
  <si>
    <t>-(220*0,3)"odpočet odstraněných vrstev stávající vozovky</t>
  </si>
  <si>
    <t>-50"odpočet ručních odkopávek</t>
  </si>
  <si>
    <t>Součet</t>
  </si>
  <si>
    <t>7</t>
  </si>
  <si>
    <t>162701R03</t>
  </si>
  <si>
    <t>Vodorovné přemístění přebytečného výkopku na skládku</t>
  </si>
  <si>
    <t>-1715228685</t>
  </si>
  <si>
    <t>P</t>
  </si>
  <si>
    <t>Poznámka k položce:_x000d_
skládka vybraná zhotovitelem po dohodě s investorem</t>
  </si>
  <si>
    <t>50+74</t>
  </si>
  <si>
    <t>8</t>
  </si>
  <si>
    <t>171201231</t>
  </si>
  <si>
    <t>Poplatek za uložení zeminy a kamení na recyklační skládce (skládkovné) kód odpadu 17 05 04</t>
  </si>
  <si>
    <t>t</t>
  </si>
  <si>
    <t>164550728</t>
  </si>
  <si>
    <t>124*1,8</t>
  </si>
  <si>
    <t>9</t>
  </si>
  <si>
    <t>171251201</t>
  </si>
  <si>
    <t>Uložení sypaniny na skládky nebo meziskládky</t>
  </si>
  <si>
    <t>-433269846</t>
  </si>
  <si>
    <t>124</t>
  </si>
  <si>
    <t>10</t>
  </si>
  <si>
    <t>181152302</t>
  </si>
  <si>
    <t>Úprava pláně pro silnice a dálnice v zářezech se zhutněním</t>
  </si>
  <si>
    <t>303429217</t>
  </si>
  <si>
    <t>Poznámka k položce:_x000d_
Úprava pláně_x000d_
Položka bude čerpána se souhlasem TDI a investora v případě, že nebude prováděna sanace zemní pláně</t>
  </si>
  <si>
    <t>10*1,1"vozovka obslužné komunikace větev V1, skladba 2</t>
  </si>
  <si>
    <t>265*1,1"vozovka obslužné komunikace větev V2, skladba 1</t>
  </si>
  <si>
    <t>35"vjezdy skladba 4</t>
  </si>
  <si>
    <t>9"chodníky, skladba 5</t>
  </si>
  <si>
    <t>11</t>
  </si>
  <si>
    <t>181311103</t>
  </si>
  <si>
    <t>Rozprostření ornice tl vrstvy do 200 mm v rovině nebo ve svahu do 1:5 ručně</t>
  </si>
  <si>
    <t>-707372153</t>
  </si>
  <si>
    <t>150"dle situace</t>
  </si>
  <si>
    <t>12</t>
  </si>
  <si>
    <t>M</t>
  </si>
  <si>
    <t>10364101</t>
  </si>
  <si>
    <t xml:space="preserve">zemina pro terénní úpravy -  ornice</t>
  </si>
  <si>
    <t>-1425683897</t>
  </si>
  <si>
    <t>150*0,15*1,8</t>
  </si>
  <si>
    <t>13</t>
  </si>
  <si>
    <t>181411131</t>
  </si>
  <si>
    <t>Založení parkového trávníku výsevem plochy do 1000 m2 v rovině a ve svahu do 1:5</t>
  </si>
  <si>
    <t>-1410356154</t>
  </si>
  <si>
    <t>150</t>
  </si>
  <si>
    <t>14</t>
  </si>
  <si>
    <t>00572410</t>
  </si>
  <si>
    <t>osivo směs travní parková</t>
  </si>
  <si>
    <t>kg</t>
  </si>
  <si>
    <t>-1822844212</t>
  </si>
  <si>
    <t>150*0,015"zatravněné plochy</t>
  </si>
  <si>
    <t>185804311</t>
  </si>
  <si>
    <t>Zalití rostlin vodou plocha do 20 m2</t>
  </si>
  <si>
    <t>1750795734</t>
  </si>
  <si>
    <t>150*0,08</t>
  </si>
  <si>
    <t>Zakládání</t>
  </si>
  <si>
    <t>16</t>
  </si>
  <si>
    <t>211531111</t>
  </si>
  <si>
    <t>Výplň odvodňovacích žeber nebo trativodů kamenivem hrubým drceným frakce 16 až 63 mm</t>
  </si>
  <si>
    <t>338795916</t>
  </si>
  <si>
    <t>0,3*0,3*65"štěrkové žebro Větev V2</t>
  </si>
  <si>
    <t>17</t>
  </si>
  <si>
    <t>211971122</t>
  </si>
  <si>
    <t>Zřízení opláštění žeber nebo trativodů geotextilií v rýze nebo zářezu přes 1:2 š přes 2,5 m</t>
  </si>
  <si>
    <t>361243430</t>
  </si>
  <si>
    <t>4*0,3*65"štěrkové žebro Větev V2,2</t>
  </si>
  <si>
    <t>18</t>
  </si>
  <si>
    <t>69311098R</t>
  </si>
  <si>
    <t>geotextilie netkaná separační, filtrační, min. 300g/m2</t>
  </si>
  <si>
    <t>-546309594</t>
  </si>
  <si>
    <t>78*1,2 'Přepočtené koeficientem množství</t>
  </si>
  <si>
    <t>Komunikace</t>
  </si>
  <si>
    <t>19</t>
  </si>
  <si>
    <t>561041R03</t>
  </si>
  <si>
    <t>Zlepšení vlastnosí zemin v aktivní zóně</t>
  </si>
  <si>
    <t>-1644652252</t>
  </si>
  <si>
    <t xml:space="preserve">Poznámka k položce:_x000d_
Navržena je buď úprava aktivní zóny s použitím pojiva, _x000d_
případně výměna nevhodné zeminy za jinou, vhodnou dle příslušné ČSN, obojí v min. tloušťce 30 cm. _x000d_
Technologie úpravy aktivní zóny bude definitivně stanovena po odkrytí zemní pláně za účasti _x000d_
odpovědného geotechnika. _x000d_
Položka bude čerpána se souhlasem TDI a investora_x000d_
</t>
  </si>
  <si>
    <t>265*1,1"ŠDa, vozovka obslužné komunikace Větev 2, skl. 1</t>
  </si>
  <si>
    <t>35"ŠDb, sjezdy, skladba 4</t>
  </si>
  <si>
    <t>10*1,1"ŠDa, vozovka obslužné komunikace Větev 1, skladba 2</t>
  </si>
  <si>
    <t>9"ŠDb, pěší přístupy, skladba 5</t>
  </si>
  <si>
    <t>20</t>
  </si>
  <si>
    <t>564851111</t>
  </si>
  <si>
    <t>Podklad ze štěrkodrtě ŠD tl 150 mm</t>
  </si>
  <si>
    <t>-386389087</t>
  </si>
  <si>
    <t>10"ŠDb, vozovka obslužné komunikace Větev 1, skladba 2</t>
  </si>
  <si>
    <t>564861111</t>
  </si>
  <si>
    <t>Podklad ze štěrkodrtě ŠD tl 200 mm</t>
  </si>
  <si>
    <t>-1792167174</t>
  </si>
  <si>
    <t>22</t>
  </si>
  <si>
    <t>564911411</t>
  </si>
  <si>
    <t>Podklad z asfaltového recyklátu tl 50 mm</t>
  </si>
  <si>
    <t>901319343</t>
  </si>
  <si>
    <t>265"vozovka obslužné komunikace Větev 2, skl. 1</t>
  </si>
  <si>
    <t>23</t>
  </si>
  <si>
    <t>565155111</t>
  </si>
  <si>
    <t>Asfaltový beton vrstva podkladní ACP 16+ (obalované kamenivo OKS) tl 70 mm š do 3 m</t>
  </si>
  <si>
    <t>-1452612572</t>
  </si>
  <si>
    <t>10"vozovka obslužné komunikace Větev 1, skladba 2</t>
  </si>
  <si>
    <t>24</t>
  </si>
  <si>
    <t>566901231R</t>
  </si>
  <si>
    <t>Úprava a vyspravení podkladu po odfrézování stávajících asfaltových vrstev, vč. dod materiálu</t>
  </si>
  <si>
    <t>1467040142</t>
  </si>
  <si>
    <t>260"větev 1, skladba 3</t>
  </si>
  <si>
    <t>25</t>
  </si>
  <si>
    <t>571908112</t>
  </si>
  <si>
    <t>Kryt vymývaným dekoračním kamenivem (kačírkem) tl 300 mm</t>
  </si>
  <si>
    <t>953480882</t>
  </si>
  <si>
    <t>32"dle situace</t>
  </si>
  <si>
    <t>26</t>
  </si>
  <si>
    <t>573111111</t>
  </si>
  <si>
    <t>Postřik živičný infiltrační s posypem z asfaltu množství 0,60 kg/m2</t>
  </si>
  <si>
    <t>-1349797954</t>
  </si>
  <si>
    <t>265+250+10</t>
  </si>
  <si>
    <t>27</t>
  </si>
  <si>
    <t>573231106</t>
  </si>
  <si>
    <t>Postřik živičný spojovací ze silniční emulze v množství 0,30 kg/m2</t>
  </si>
  <si>
    <t>1113095012</t>
  </si>
  <si>
    <t>250+10"větev V1, skladba 2 a 3</t>
  </si>
  <si>
    <t>28</t>
  </si>
  <si>
    <t>577134111</t>
  </si>
  <si>
    <t>Asfaltový beton vrstva obrusná ACO 11 (ABS) tř. I tl 40 mm š do 3 m z nemodifikovaného asfaltu</t>
  </si>
  <si>
    <t>285861951</t>
  </si>
  <si>
    <t>29</t>
  </si>
  <si>
    <t>577144111</t>
  </si>
  <si>
    <t>Asfaltový beton vrstva obrusná ACO 11 (ABS) tř. I tl 50 mm š do 3 m z nemodifikovaného asfaltu</t>
  </si>
  <si>
    <t>-1258986773</t>
  </si>
  <si>
    <t>265"vozovka obslužné komunikace Větev2, skladba 1</t>
  </si>
  <si>
    <t>30</t>
  </si>
  <si>
    <t>596211110</t>
  </si>
  <si>
    <t>Kladení zámkové dlažby komunikací pro pěší tl 60 mm skupiny A pl do 50 m2</t>
  </si>
  <si>
    <t>2023648925</t>
  </si>
  <si>
    <t>9"pěší přístupy, skladba 5</t>
  </si>
  <si>
    <t>31</t>
  </si>
  <si>
    <t>59245018R</t>
  </si>
  <si>
    <t>dlažba betonová zámková tl. 60mm přírodní</t>
  </si>
  <si>
    <t>380067322</t>
  </si>
  <si>
    <t>4,5"dle situace</t>
  </si>
  <si>
    <t>32</t>
  </si>
  <si>
    <t>59245006R</t>
  </si>
  <si>
    <t xml:space="preserve">dlažba  betonová zámková pro nevidomé tl.60mm barevná</t>
  </si>
  <si>
    <t>-844421700</t>
  </si>
  <si>
    <t>33</t>
  </si>
  <si>
    <t>596212210</t>
  </si>
  <si>
    <t>Kladení zámkové dlažby pozemních komunikací tl 80 mm skupiny A pl do 50 m2</t>
  </si>
  <si>
    <t>-223053854</t>
  </si>
  <si>
    <t>35"sjezdy, skladba 4</t>
  </si>
  <si>
    <t>34</t>
  </si>
  <si>
    <t>59245020R</t>
  </si>
  <si>
    <t>dlažba betonová zámková tl.80mm přírodní</t>
  </si>
  <si>
    <t>-1373342811</t>
  </si>
  <si>
    <t>Ostatní konstrukce a práce, bourání</t>
  </si>
  <si>
    <t>35</t>
  </si>
  <si>
    <t>914111112</t>
  </si>
  <si>
    <t>Montáž svislé dopravní značky do velikosti 1 m2 páskováním na sloup</t>
  </si>
  <si>
    <t>kus</t>
  </si>
  <si>
    <t>622579152</t>
  </si>
  <si>
    <t>36</t>
  </si>
  <si>
    <t>40445622</t>
  </si>
  <si>
    <t>informativní značky provozní IP1-IP3, IP4b-IP7, IP10a, b 750x750mm</t>
  </si>
  <si>
    <t>287387926</t>
  </si>
  <si>
    <t>1"IP10a, dle situace</t>
  </si>
  <si>
    <t>37</t>
  </si>
  <si>
    <t>40445642</t>
  </si>
  <si>
    <t>informativní značky směrové Z4 250x1000mm</t>
  </si>
  <si>
    <t>1011747568</t>
  </si>
  <si>
    <t>2"Z4a+Z4b na stožáru, dle situace</t>
  </si>
  <si>
    <t>38</t>
  </si>
  <si>
    <t>914511112</t>
  </si>
  <si>
    <t>Montáž sloupku dopravních značek délky do 3,5 m s betonovým základem a patkou</t>
  </si>
  <si>
    <t>2004902615</t>
  </si>
  <si>
    <t>39</t>
  </si>
  <si>
    <t>40445225</t>
  </si>
  <si>
    <t>sloupek pro dopravní značku Zn D 60mm v 3,5m</t>
  </si>
  <si>
    <t>-31614269</t>
  </si>
  <si>
    <t>40</t>
  </si>
  <si>
    <t>40445240</t>
  </si>
  <si>
    <t>patka pro sloupek Al D 60mm</t>
  </si>
  <si>
    <t>955268459</t>
  </si>
  <si>
    <t>41</t>
  </si>
  <si>
    <t>916131213</t>
  </si>
  <si>
    <t>Osazení silničního obrubníku betonového stojatého s boční opěrou do lože z betonu prostého</t>
  </si>
  <si>
    <t>-1475961313</t>
  </si>
  <si>
    <t>42</t>
  </si>
  <si>
    <t>59217017</t>
  </si>
  <si>
    <t>obrubník betonový chodníkový 1000x100x250mm</t>
  </si>
  <si>
    <t>-152181938</t>
  </si>
  <si>
    <t>195"dle situace</t>
  </si>
  <si>
    <t>43</t>
  </si>
  <si>
    <t>59217031</t>
  </si>
  <si>
    <t>obrubník betonový silniční 1000x150x250mm</t>
  </si>
  <si>
    <t>-490704653</t>
  </si>
  <si>
    <t>145"dle situace</t>
  </si>
  <si>
    <t>44</t>
  </si>
  <si>
    <t>916331112</t>
  </si>
  <si>
    <t>Osazení zahradního obrubníku betonového do lože z betonu s boční opěrou</t>
  </si>
  <si>
    <t>-1610119053</t>
  </si>
  <si>
    <t>45</t>
  </si>
  <si>
    <t>59217002</t>
  </si>
  <si>
    <t>obrubník betonový zahradní šedý 1000x50x200mm</t>
  </si>
  <si>
    <t>-54961338</t>
  </si>
  <si>
    <t>46</t>
  </si>
  <si>
    <t>919731123</t>
  </si>
  <si>
    <t>Zarovnání styčné plochy podkladu nebo krytu živičného tl do 200 mm</t>
  </si>
  <si>
    <t>-417744810</t>
  </si>
  <si>
    <t>15+10"napojení na stávající vozovku, odměřeno ze situace, ul. Jílovská + ul. Sportovní</t>
  </si>
  <si>
    <t>47</t>
  </si>
  <si>
    <t>919732211</t>
  </si>
  <si>
    <t>Styčná spára napojení nového živičného povrchu na stávající za tepla š 15 mm hl 25 mm s prořezáním</t>
  </si>
  <si>
    <t>-764553295</t>
  </si>
  <si>
    <t>48</t>
  </si>
  <si>
    <t>919735113</t>
  </si>
  <si>
    <t>Řezání stávajícího živičného krytu hl přes 100 do 150 mm</t>
  </si>
  <si>
    <t>796037105</t>
  </si>
  <si>
    <t xml:space="preserve">15+10"v místě napojení  na ul. Jílovská a Sportovní</t>
  </si>
  <si>
    <t>997</t>
  </si>
  <si>
    <t>Přesun sutě</t>
  </si>
  <si>
    <t>49</t>
  </si>
  <si>
    <t>997013861</t>
  </si>
  <si>
    <t>Poplatek za uložení stavebního odpadu na recyklační skládce (skládkovné) z prostého betonu kód odpadu 17 01 01</t>
  </si>
  <si>
    <t>-439411932</t>
  </si>
  <si>
    <t>15*0,26"vybouraná beton. dlažba</t>
  </si>
  <si>
    <t>70*0,205"vybourané obrubníky</t>
  </si>
  <si>
    <t>50</t>
  </si>
  <si>
    <t>997013873</t>
  </si>
  <si>
    <t>Poplatek za uložení stavebního odpadu na recyklační skládce (skládkovné) zeminy a kamení zatříděného do Katalogu odpadů pod kódem 17 05 04</t>
  </si>
  <si>
    <t>1447506529</t>
  </si>
  <si>
    <t>220*0,44"Větev V2 nezpevněná vozovka, odhad dle situace</t>
  </si>
  <si>
    <t>51</t>
  </si>
  <si>
    <t>997013875</t>
  </si>
  <si>
    <t>Poplatek za uložení stavebního odpadu na recyklační skládce (skládkovné) asfaltového bez obsahu dehtu zatříděného do Katalogu odpadů pod kódem 17 03 02</t>
  </si>
  <si>
    <t>1200078021</t>
  </si>
  <si>
    <t>260*0,22"odfrézovaný živičný kryt větev 1</t>
  </si>
  <si>
    <t>52</t>
  </si>
  <si>
    <t>997221R01</t>
  </si>
  <si>
    <t>Odvoz suti a vybouraných hmot na skládku se složením a hrubým urovnáním</t>
  </si>
  <si>
    <t>-1160015463</t>
  </si>
  <si>
    <t>998</t>
  </si>
  <si>
    <t>Přesun hmot</t>
  </si>
  <si>
    <t>53</t>
  </si>
  <si>
    <t>998225111</t>
  </si>
  <si>
    <t>Přesun hmot pro pozemní komunikace s krytem z kamene, monolitickým betonovým nebo živičným</t>
  </si>
  <si>
    <t>-1227202405</t>
  </si>
  <si>
    <t>Práce a dodávky M</t>
  </si>
  <si>
    <t>21-M</t>
  </si>
  <si>
    <t>Elektromontáže</t>
  </si>
  <si>
    <t>54</t>
  </si>
  <si>
    <t>702231R</t>
  </si>
  <si>
    <t>Kabelová chránička dělená D110 mont+dod</t>
  </si>
  <si>
    <t>96669950</t>
  </si>
  <si>
    <t xml:space="preserve">Poznámka k položce:_x000d_
Položka bude čerpána v jen případě nutnosti ochrany kabelu a to se souhlasem TDI a investora. _x000d_
</t>
  </si>
  <si>
    <t>15"odhad, ochrana stávajících kabelů</t>
  </si>
  <si>
    <t>55</t>
  </si>
  <si>
    <t>74R0512.1</t>
  </si>
  <si>
    <t>Odkopání stávajících kabelů vč. zpětného zásypu a odvozu přebytečného výkopku</t>
  </si>
  <si>
    <t>1545606322</t>
  </si>
  <si>
    <t>15"odhad</t>
  </si>
  <si>
    <t>56</t>
  </si>
  <si>
    <t>74R0515.1</t>
  </si>
  <si>
    <t>Obetonování chrániček 110 mm, mont+dod</t>
  </si>
  <si>
    <t>-1353719757</t>
  </si>
  <si>
    <t>0,15*15"odhad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</si>
  <si>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</si>
  <si>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</si>
  <si>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</si>
  <si>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</si>
  <si>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</si>
  <si>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</si>
  <si>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</si>
  <si>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</si>
  <si>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kpl</t>
  </si>
  <si>
    <t>1024</t>
  </si>
  <si>
    <t>785949355</t>
  </si>
  <si>
    <t>013254000</t>
  </si>
  <si>
    <t>Dokumentace skutečného provedení stavby</t>
  </si>
  <si>
    <t>-711620248</t>
  </si>
  <si>
    <t>VRN3</t>
  </si>
  <si>
    <t>Zařízení staveniště</t>
  </si>
  <si>
    <t>030001000</t>
  </si>
  <si>
    <t>Zařízení staveniště dle POV stavby (zřízení, provoz, odstranění)</t>
  </si>
  <si>
    <t>1413223963</t>
  </si>
  <si>
    <t>VRN7</t>
  </si>
  <si>
    <t>Provozní vlivy</t>
  </si>
  <si>
    <t>079002000</t>
  </si>
  <si>
    <t>Ostatní provozní vlivy - Dopravní opatření v průběhu stavby vč. návrhu a jeho projednání s Policií ČR</t>
  </si>
  <si>
    <t>-1145800334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</si>
</sst>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P2105/2_rev1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komunikace ulice Finské domky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katastrální území Psáry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25. 4. 2022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Obec Psáry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HW PROJEKT s.r.o.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'SO100 - SO 100 - Komunikace'!J30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'SO100 - SO 100 - Komunikace'!P125</f>
        <v>0</v>
      </c>
      <c r="AV95" s="127">
        <f>'SO100 - SO 100 - Komunikace'!J33</f>
        <v>0</v>
      </c>
      <c r="AW95" s="127">
        <f>'SO100 - SO 100 - Komunikace'!J34</f>
        <v>0</v>
      </c>
      <c r="AX95" s="127">
        <f>'SO100 - SO 100 - Komunikace'!J35</f>
        <v>0</v>
      </c>
      <c r="AY95" s="127">
        <f>'SO100 - SO 100 - Komunikace'!J36</f>
        <v>0</v>
      </c>
      <c r="AZ95" s="127">
        <f>'SO100 - SO 100 - Komunikace'!F33</f>
        <v>0</v>
      </c>
      <c r="BA95" s="127">
        <f>'SO100 - SO 100 - Komunikace'!F34</f>
        <v>0</v>
      </c>
      <c r="BB95" s="127">
        <f>'SO100 - SO 100 - Komunikace'!F35</f>
        <v>0</v>
      </c>
      <c r="BC95" s="127">
        <f>'SO100 - SO 100 - Komunikace'!F36</f>
        <v>0</v>
      </c>
      <c r="BD95" s="129">
        <f>'SO100 - SO 100 - Komunikace'!F37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'VRN - Vedlejší rozpočtové...'!J30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31">
        <v>0</v>
      </c>
      <c r="AT96" s="132">
        <f>ROUND(SUM(AV96:AW96),2)</f>
        <v>0</v>
      </c>
      <c r="AU96" s="133">
        <f>'VRN - Vedlejší rozpočtové...'!P120</f>
        <v>0</v>
      </c>
      <c r="AV96" s="132">
        <f>'VRN - Vedlejší rozpočtové...'!J33</f>
        <v>0</v>
      </c>
      <c r="AW96" s="132">
        <f>'VRN - Vedlejší rozpočtové...'!J34</f>
        <v>0</v>
      </c>
      <c r="AX96" s="132">
        <f>'VRN - Vedlejší rozpočtové...'!J35</f>
        <v>0</v>
      </c>
      <c r="AY96" s="132">
        <f>'VRN - Vedlejší rozpočtové...'!J36</f>
        <v>0</v>
      </c>
      <c r="AZ96" s="132">
        <f>'VRN - Vedlejší rozpočtové...'!F33</f>
        <v>0</v>
      </c>
      <c r="BA96" s="132">
        <f>'VRN - Vedlejší rozpočtové...'!F34</f>
        <v>0</v>
      </c>
      <c r="BB96" s="132">
        <f>'VRN - Vedlejší rozpočtové...'!F35</f>
        <v>0</v>
      </c>
      <c r="BC96" s="132">
        <f>'VRN - Vedlejší rozpočtové...'!F36</f>
        <v>0</v>
      </c>
      <c r="BD96" s="134">
        <f>'VRN - Vedlejší rozpočtové...'!F37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3syuk2veI72Pz2O3zhGwIAiUnm0UsIT3Wn5j7dKUO/iSkAFtZAOf4veppVBXOwQrlN/NqusTH3d8ifguY10GQQ==" hashValue="7KqYHoyDH4rxtAKW2rMO+B7ereYtREJQ9wYuiwCKOLZZX+R6pUPqpclFkgTJ2qNWFp5AF7pm3Zi5UDGQMDmip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100 - SO 100 - Komunikace'!C2" display="/"/>
    <hyperlink ref="A96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hidden="1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hidden="1" s="1" customFormat="1" ht="24.96" customHeight="1">
      <c r="B4" s="19"/>
      <c r="D4" s="137" t="s">
        <v>92</v>
      </c>
      <c r="L4" s="19"/>
      <c r="M4" s="138" t="s">
        <v>10</v>
      </c>
      <c r="AT4" s="16" t="s">
        <v>4</v>
      </c>
    </row>
    <row r="5" hidden="1" s="1" customFormat="1" ht="6.96" customHeight="1">
      <c r="B5" s="19"/>
      <c r="L5" s="19"/>
    </row>
    <row r="6" hidden="1" s="1" customFormat="1" ht="12" customHeight="1">
      <c r="B6" s="19"/>
      <c r="D6" s="139" t="s">
        <v>16</v>
      </c>
      <c r="L6" s="19"/>
    </row>
    <row r="7" hidden="1" s="1" customFormat="1" ht="16.5" customHeight="1">
      <c r="B7" s="19"/>
      <c r="E7" s="140" t="str">
        <f>'Rekapitulace stavby'!K6</f>
        <v>Rekonstrukce komunikace ulice Finské domky</v>
      </c>
      <c r="F7" s="139"/>
      <c r="G7" s="139"/>
      <c r="H7" s="139"/>
      <c r="L7" s="19"/>
    </row>
    <row r="8" hidden="1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6.5" customHeight="1">
      <c r="A9" s="37"/>
      <c r="B9" s="43"/>
      <c r="C9" s="37"/>
      <c r="D9" s="37"/>
      <c r="E9" s="141" t="s">
        <v>94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25. 4. 2022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idden="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hidden="1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ROUND((SUM(BE125:BE265)),  2)</f>
        <v>0</v>
      </c>
      <c r="G33" s="37"/>
      <c r="H33" s="37"/>
      <c r="I33" s="154">
        <v>0.20999999999999999</v>
      </c>
      <c r="J33" s="153">
        <f>ROUND(((SUM(BE125:BE265))*I33),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9" t="s">
        <v>44</v>
      </c>
      <c r="F34" s="153">
        <f>ROUND((SUM(BF125:BF265)),  2)</f>
        <v>0</v>
      </c>
      <c r="G34" s="37"/>
      <c r="H34" s="37"/>
      <c r="I34" s="154">
        <v>0.14999999999999999</v>
      </c>
      <c r="J34" s="153">
        <f>ROUND(((SUM(BF125:BF265))*I34),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ROUND((SUM(BG125:BG265)),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ROUND((SUM(BH125:BH265)),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ROUND((SUM(BI125:BI265)),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komunikace ulice Finské domky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SO100 - SO 100 -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katastrální území Psáry </v>
      </c>
      <c r="G89" s="39"/>
      <c r="H89" s="39"/>
      <c r="I89" s="31" t="s">
        <v>22</v>
      </c>
      <c r="J89" s="78" t="str">
        <f>IF(J12="","",J12)</f>
        <v>25. 4. 2022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Psáry</v>
      </c>
      <c r="G91" s="39"/>
      <c r="H91" s="39"/>
      <c r="I91" s="31" t="s">
        <v>31</v>
      </c>
      <c r="J91" s="35" t="str">
        <f>E21</f>
        <v>HW PROJEKT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hidden="1" s="9" customFormat="1" ht="24.96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J127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J167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J174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J220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J243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J253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78"/>
      <c r="C104" s="179"/>
      <c r="D104" s="180" t="s">
        <v>107</v>
      </c>
      <c r="E104" s="181"/>
      <c r="F104" s="181"/>
      <c r="G104" s="181"/>
      <c r="H104" s="181"/>
      <c r="I104" s="181"/>
      <c r="J104" s="182">
        <f>J255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J256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/>
    <row r="109" hidden="1"/>
    <row r="110" hidden="1"/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109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73" t="str">
        <f>E7</f>
        <v>Rekonstrukce komunikace ulice Finské domky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93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SO100 - SO 100 - Komunikace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katastrální území Psáry </v>
      </c>
      <c r="G119" s="39"/>
      <c r="H119" s="39"/>
      <c r="I119" s="31" t="s">
        <v>22</v>
      </c>
      <c r="J119" s="78" t="str">
        <f>IF(J12="","",J12)</f>
        <v>25. 4. 2022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Obec Psáry</v>
      </c>
      <c r="G121" s="39"/>
      <c r="H121" s="39"/>
      <c r="I121" s="31" t="s">
        <v>31</v>
      </c>
      <c r="J121" s="35" t="str">
        <f>E21</f>
        <v>HW PROJEKT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35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90"/>
      <c r="B124" s="191"/>
      <c r="C124" s="192" t="s">
        <v>110</v>
      </c>
      <c r="D124" s="193" t="s">
        <v>63</v>
      </c>
      <c r="E124" s="193" t="s">
        <v>59</v>
      </c>
      <c r="F124" s="193" t="s">
        <v>60</v>
      </c>
      <c r="G124" s="193" t="s">
        <v>111</v>
      </c>
      <c r="H124" s="193" t="s">
        <v>112</v>
      </c>
      <c r="I124" s="193" t="s">
        <v>113</v>
      </c>
      <c r="J124" s="194" t="s">
        <v>97</v>
      </c>
      <c r="K124" s="195" t="s">
        <v>114</v>
      </c>
      <c r="L124" s="196"/>
      <c r="M124" s="99" t="s">
        <v>1</v>
      </c>
      <c r="N124" s="100" t="s">
        <v>42</v>
      </c>
      <c r="O124" s="100" t="s">
        <v>115</v>
      </c>
      <c r="P124" s="100" t="s">
        <v>116</v>
      </c>
      <c r="Q124" s="100" t="s">
        <v>117</v>
      </c>
      <c r="R124" s="100" t="s">
        <v>118</v>
      </c>
      <c r="S124" s="100" t="s">
        <v>119</v>
      </c>
      <c r="T124" s="101" t="s">
        <v>120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="2" customFormat="1" ht="22.8" customHeight="1">
      <c r="A125" s="37"/>
      <c r="B125" s="38"/>
      <c r="C125" s="106" t="s">
        <v>121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P126+P255</f>
        <v>0</v>
      </c>
      <c r="Q125" s="103"/>
      <c r="R125" s="199">
        <f>R126+R255</f>
        <v>208.23983000000001</v>
      </c>
      <c r="S125" s="103"/>
      <c r="T125" s="200">
        <f>T126+T255</f>
        <v>172.55000000000001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99</v>
      </c>
      <c r="BK125" s="201">
        <f>BK126+BK255</f>
        <v>0</v>
      </c>
    </row>
    <row r="126" s="12" customFormat="1" ht="25.92" customHeight="1">
      <c r="A126" s="12"/>
      <c r="B126" s="202"/>
      <c r="C126" s="203"/>
      <c r="D126" s="204" t="s">
        <v>77</v>
      </c>
      <c r="E126" s="205" t="s">
        <v>122</v>
      </c>
      <c r="F126" s="205" t="s">
        <v>123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P127+P167+P174+P220+P243+P253</f>
        <v>0</v>
      </c>
      <c r="Q126" s="210"/>
      <c r="R126" s="211">
        <f>R127+R167+R174+R220+R243+R253</f>
        <v>208.20683000000003</v>
      </c>
      <c r="S126" s="210"/>
      <c r="T126" s="212">
        <f>T127+T167+T174+T220+T243+T253</f>
        <v>172.55000000000001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77</v>
      </c>
      <c r="AU126" s="214" t="s">
        <v>78</v>
      </c>
      <c r="AY126" s="213" t="s">
        <v>124</v>
      </c>
      <c r="BK126" s="215">
        <f>BK127+BK167+BK174+BK220+BK243+BK253</f>
        <v>0</v>
      </c>
    </row>
    <row r="127" s="12" customFormat="1" ht="22.8" customHeight="1">
      <c r="A127" s="12"/>
      <c r="B127" s="202"/>
      <c r="C127" s="203"/>
      <c r="D127" s="204" t="s">
        <v>77</v>
      </c>
      <c r="E127" s="216" t="s">
        <v>86</v>
      </c>
      <c r="F127" s="216" t="s">
        <v>125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SUM(P128:P166)</f>
        <v>0</v>
      </c>
      <c r="Q127" s="210"/>
      <c r="R127" s="211">
        <f>SUM(R128:R166)</f>
        <v>40.524749999999997</v>
      </c>
      <c r="S127" s="210"/>
      <c r="T127" s="212">
        <f>SUM(T128:T166)</f>
        <v>172.55000000000001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86</v>
      </c>
      <c r="AT127" s="214" t="s">
        <v>77</v>
      </c>
      <c r="AU127" s="214" t="s">
        <v>86</v>
      </c>
      <c r="AY127" s="213" t="s">
        <v>124</v>
      </c>
      <c r="BK127" s="215">
        <f>SUM(BK128:BK166)</f>
        <v>0</v>
      </c>
    </row>
    <row r="128" s="2" customFormat="1" ht="24.15" customHeight="1">
      <c r="A128" s="37"/>
      <c r="B128" s="38"/>
      <c r="C128" s="218" t="s">
        <v>86</v>
      </c>
      <c r="D128" s="218" t="s">
        <v>126</v>
      </c>
      <c r="E128" s="219" t="s">
        <v>127</v>
      </c>
      <c r="F128" s="220" t="s">
        <v>128</v>
      </c>
      <c r="G128" s="221" t="s">
        <v>129</v>
      </c>
      <c r="H128" s="222">
        <v>15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43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0.26000000000000001</v>
      </c>
      <c r="T128" s="229">
        <f>S128*H128</f>
        <v>3.9000000000000004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130</v>
      </c>
      <c r="AT128" s="230" t="s">
        <v>126</v>
      </c>
      <c r="AU128" s="230" t="s">
        <v>88</v>
      </c>
      <c r="AY128" s="16" t="s">
        <v>124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130</v>
      </c>
      <c r="BM128" s="230" t="s">
        <v>131</v>
      </c>
    </row>
    <row r="129" s="13" customFormat="1">
      <c r="A129" s="13"/>
      <c r="B129" s="232"/>
      <c r="C129" s="233"/>
      <c r="D129" s="234" t="s">
        <v>132</v>
      </c>
      <c r="E129" s="235" t="s">
        <v>1</v>
      </c>
      <c r="F129" s="236" t="s">
        <v>133</v>
      </c>
      <c r="G129" s="233"/>
      <c r="H129" s="237">
        <v>15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132</v>
      </c>
      <c r="AU129" s="243" t="s">
        <v>88</v>
      </c>
      <c r="AV129" s="13" t="s">
        <v>88</v>
      </c>
      <c r="AW129" s="13" t="s">
        <v>34</v>
      </c>
      <c r="AX129" s="13" t="s">
        <v>86</v>
      </c>
      <c r="AY129" s="243" t="s">
        <v>124</v>
      </c>
    </row>
    <row r="130" s="2" customFormat="1" ht="24.15" customHeight="1">
      <c r="A130" s="37"/>
      <c r="B130" s="38"/>
      <c r="C130" s="218" t="s">
        <v>88</v>
      </c>
      <c r="D130" s="218" t="s">
        <v>126</v>
      </c>
      <c r="E130" s="219" t="s">
        <v>134</v>
      </c>
      <c r="F130" s="220" t="s">
        <v>135</v>
      </c>
      <c r="G130" s="221" t="s">
        <v>129</v>
      </c>
      <c r="H130" s="222">
        <v>220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43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0.44</v>
      </c>
      <c r="T130" s="229">
        <f>S130*H130</f>
        <v>96.799999999999997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130</v>
      </c>
      <c r="AT130" s="230" t="s">
        <v>126</v>
      </c>
      <c r="AU130" s="230" t="s">
        <v>88</v>
      </c>
      <c r="AY130" s="16" t="s">
        <v>124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130</v>
      </c>
      <c r="BM130" s="230" t="s">
        <v>136</v>
      </c>
    </row>
    <row r="131" s="13" customFormat="1">
      <c r="A131" s="13"/>
      <c r="B131" s="232"/>
      <c r="C131" s="233"/>
      <c r="D131" s="234" t="s">
        <v>132</v>
      </c>
      <c r="E131" s="235" t="s">
        <v>1</v>
      </c>
      <c r="F131" s="236" t="s">
        <v>137</v>
      </c>
      <c r="G131" s="233"/>
      <c r="H131" s="237">
        <v>220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132</v>
      </c>
      <c r="AU131" s="243" t="s">
        <v>88</v>
      </c>
      <c r="AV131" s="13" t="s">
        <v>88</v>
      </c>
      <c r="AW131" s="13" t="s">
        <v>34</v>
      </c>
      <c r="AX131" s="13" t="s">
        <v>86</v>
      </c>
      <c r="AY131" s="243" t="s">
        <v>124</v>
      </c>
    </row>
    <row r="132" s="2" customFormat="1" ht="33" customHeight="1">
      <c r="A132" s="37"/>
      <c r="B132" s="38"/>
      <c r="C132" s="218" t="s">
        <v>138</v>
      </c>
      <c r="D132" s="218" t="s">
        <v>126</v>
      </c>
      <c r="E132" s="219" t="s">
        <v>139</v>
      </c>
      <c r="F132" s="220" t="s">
        <v>140</v>
      </c>
      <c r="G132" s="221" t="s">
        <v>129</v>
      </c>
      <c r="H132" s="222">
        <v>250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43</v>
      </c>
      <c r="O132" s="90"/>
      <c r="P132" s="228">
        <f>O132*H132</f>
        <v>0</v>
      </c>
      <c r="Q132" s="228">
        <v>9.0000000000000006E-05</v>
      </c>
      <c r="R132" s="228">
        <f>Q132*H132</f>
        <v>0.022500000000000003</v>
      </c>
      <c r="S132" s="228">
        <v>0.23000000000000001</v>
      </c>
      <c r="T132" s="229">
        <f>S132*H132</f>
        <v>57.5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130</v>
      </c>
      <c r="AT132" s="230" t="s">
        <v>126</v>
      </c>
      <c r="AU132" s="230" t="s">
        <v>88</v>
      </c>
      <c r="AY132" s="16" t="s">
        <v>124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130</v>
      </c>
      <c r="BM132" s="230" t="s">
        <v>141</v>
      </c>
    </row>
    <row r="133" s="13" customFormat="1">
      <c r="A133" s="13"/>
      <c r="B133" s="232"/>
      <c r="C133" s="233"/>
      <c r="D133" s="234" t="s">
        <v>132</v>
      </c>
      <c r="E133" s="235" t="s">
        <v>1</v>
      </c>
      <c r="F133" s="236" t="s">
        <v>142</v>
      </c>
      <c r="G133" s="233"/>
      <c r="H133" s="237">
        <v>250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132</v>
      </c>
      <c r="AU133" s="243" t="s">
        <v>88</v>
      </c>
      <c r="AV133" s="13" t="s">
        <v>88</v>
      </c>
      <c r="AW133" s="13" t="s">
        <v>34</v>
      </c>
      <c r="AX133" s="13" t="s">
        <v>86</v>
      </c>
      <c r="AY133" s="243" t="s">
        <v>124</v>
      </c>
    </row>
    <row r="134" s="2" customFormat="1" ht="16.5" customHeight="1">
      <c r="A134" s="37"/>
      <c r="B134" s="38"/>
      <c r="C134" s="218" t="s">
        <v>130</v>
      </c>
      <c r="D134" s="218" t="s">
        <v>126</v>
      </c>
      <c r="E134" s="219" t="s">
        <v>143</v>
      </c>
      <c r="F134" s="220" t="s">
        <v>144</v>
      </c>
      <c r="G134" s="221" t="s">
        <v>145</v>
      </c>
      <c r="H134" s="222">
        <v>70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43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0.20499999999999999</v>
      </c>
      <c r="T134" s="229">
        <f>S134*H134</f>
        <v>14.35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130</v>
      </c>
      <c r="AT134" s="230" t="s">
        <v>126</v>
      </c>
      <c r="AU134" s="230" t="s">
        <v>88</v>
      </c>
      <c r="AY134" s="16" t="s">
        <v>124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130</v>
      </c>
      <c r="BM134" s="230" t="s">
        <v>146</v>
      </c>
    </row>
    <row r="135" s="13" customFormat="1">
      <c r="A135" s="13"/>
      <c r="B135" s="232"/>
      <c r="C135" s="233"/>
      <c r="D135" s="234" t="s">
        <v>132</v>
      </c>
      <c r="E135" s="235" t="s">
        <v>1</v>
      </c>
      <c r="F135" s="236" t="s">
        <v>147</v>
      </c>
      <c r="G135" s="233"/>
      <c r="H135" s="237">
        <v>70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132</v>
      </c>
      <c r="AU135" s="243" t="s">
        <v>88</v>
      </c>
      <c r="AV135" s="13" t="s">
        <v>88</v>
      </c>
      <c r="AW135" s="13" t="s">
        <v>34</v>
      </c>
      <c r="AX135" s="13" t="s">
        <v>86</v>
      </c>
      <c r="AY135" s="243" t="s">
        <v>124</v>
      </c>
    </row>
    <row r="136" s="2" customFormat="1" ht="24.15" customHeight="1">
      <c r="A136" s="37"/>
      <c r="B136" s="38"/>
      <c r="C136" s="218" t="s">
        <v>148</v>
      </c>
      <c r="D136" s="218" t="s">
        <v>126</v>
      </c>
      <c r="E136" s="219" t="s">
        <v>149</v>
      </c>
      <c r="F136" s="220" t="s">
        <v>150</v>
      </c>
      <c r="G136" s="221" t="s">
        <v>151</v>
      </c>
      <c r="H136" s="222">
        <v>50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43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130</v>
      </c>
      <c r="AT136" s="230" t="s">
        <v>126</v>
      </c>
      <c r="AU136" s="230" t="s">
        <v>88</v>
      </c>
      <c r="AY136" s="16" t="s">
        <v>124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130</v>
      </c>
      <c r="BM136" s="230" t="s">
        <v>152</v>
      </c>
    </row>
    <row r="137" s="13" customFormat="1">
      <c r="A137" s="13"/>
      <c r="B137" s="232"/>
      <c r="C137" s="233"/>
      <c r="D137" s="234" t="s">
        <v>132</v>
      </c>
      <c r="E137" s="235" t="s">
        <v>1</v>
      </c>
      <c r="F137" s="236" t="s">
        <v>153</v>
      </c>
      <c r="G137" s="233"/>
      <c r="H137" s="237">
        <v>50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132</v>
      </c>
      <c r="AU137" s="243" t="s">
        <v>88</v>
      </c>
      <c r="AV137" s="13" t="s">
        <v>88</v>
      </c>
      <c r="AW137" s="13" t="s">
        <v>34</v>
      </c>
      <c r="AX137" s="13" t="s">
        <v>86</v>
      </c>
      <c r="AY137" s="243" t="s">
        <v>124</v>
      </c>
    </row>
    <row r="138" s="2" customFormat="1" ht="33" customHeight="1">
      <c r="A138" s="37"/>
      <c r="B138" s="38"/>
      <c r="C138" s="218" t="s">
        <v>154</v>
      </c>
      <c r="D138" s="218" t="s">
        <v>126</v>
      </c>
      <c r="E138" s="219" t="s">
        <v>155</v>
      </c>
      <c r="F138" s="220" t="s">
        <v>156</v>
      </c>
      <c r="G138" s="221" t="s">
        <v>151</v>
      </c>
      <c r="H138" s="222">
        <v>74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43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130</v>
      </c>
      <c r="AT138" s="230" t="s">
        <v>126</v>
      </c>
      <c r="AU138" s="230" t="s">
        <v>88</v>
      </c>
      <c r="AY138" s="16" t="s">
        <v>124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130</v>
      </c>
      <c r="BM138" s="230" t="s">
        <v>157</v>
      </c>
    </row>
    <row r="139" s="13" customFormat="1">
      <c r="A139" s="13"/>
      <c r="B139" s="232"/>
      <c r="C139" s="233"/>
      <c r="D139" s="234" t="s">
        <v>132</v>
      </c>
      <c r="E139" s="235" t="s">
        <v>1</v>
      </c>
      <c r="F139" s="236" t="s">
        <v>158</v>
      </c>
      <c r="G139" s="233"/>
      <c r="H139" s="237">
        <v>190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132</v>
      </c>
      <c r="AU139" s="243" t="s">
        <v>88</v>
      </c>
      <c r="AV139" s="13" t="s">
        <v>88</v>
      </c>
      <c r="AW139" s="13" t="s">
        <v>34</v>
      </c>
      <c r="AX139" s="13" t="s">
        <v>78</v>
      </c>
      <c r="AY139" s="243" t="s">
        <v>124</v>
      </c>
    </row>
    <row r="140" s="13" customFormat="1">
      <c r="A140" s="13"/>
      <c r="B140" s="232"/>
      <c r="C140" s="233"/>
      <c r="D140" s="234" t="s">
        <v>132</v>
      </c>
      <c r="E140" s="235" t="s">
        <v>1</v>
      </c>
      <c r="F140" s="236" t="s">
        <v>159</v>
      </c>
      <c r="G140" s="233"/>
      <c r="H140" s="237">
        <v>-66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132</v>
      </c>
      <c r="AU140" s="243" t="s">
        <v>88</v>
      </c>
      <c r="AV140" s="13" t="s">
        <v>88</v>
      </c>
      <c r="AW140" s="13" t="s">
        <v>34</v>
      </c>
      <c r="AX140" s="13" t="s">
        <v>78</v>
      </c>
      <c r="AY140" s="243" t="s">
        <v>124</v>
      </c>
    </row>
    <row r="141" s="13" customFormat="1">
      <c r="A141" s="13"/>
      <c r="B141" s="232"/>
      <c r="C141" s="233"/>
      <c r="D141" s="234" t="s">
        <v>132</v>
      </c>
      <c r="E141" s="235" t="s">
        <v>1</v>
      </c>
      <c r="F141" s="236" t="s">
        <v>160</v>
      </c>
      <c r="G141" s="233"/>
      <c r="H141" s="237">
        <v>-50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132</v>
      </c>
      <c r="AU141" s="243" t="s">
        <v>88</v>
      </c>
      <c r="AV141" s="13" t="s">
        <v>88</v>
      </c>
      <c r="AW141" s="13" t="s">
        <v>34</v>
      </c>
      <c r="AX141" s="13" t="s">
        <v>78</v>
      </c>
      <c r="AY141" s="243" t="s">
        <v>124</v>
      </c>
    </row>
    <row r="142" s="14" customFormat="1">
      <c r="A142" s="14"/>
      <c r="B142" s="244"/>
      <c r="C142" s="245"/>
      <c r="D142" s="234" t="s">
        <v>132</v>
      </c>
      <c r="E142" s="246" t="s">
        <v>1</v>
      </c>
      <c r="F142" s="247" t="s">
        <v>161</v>
      </c>
      <c r="G142" s="245"/>
      <c r="H142" s="248">
        <v>74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132</v>
      </c>
      <c r="AU142" s="254" t="s">
        <v>88</v>
      </c>
      <c r="AV142" s="14" t="s">
        <v>130</v>
      </c>
      <c r="AW142" s="14" t="s">
        <v>34</v>
      </c>
      <c r="AX142" s="14" t="s">
        <v>86</v>
      </c>
      <c r="AY142" s="254" t="s">
        <v>124</v>
      </c>
    </row>
    <row r="143" s="2" customFormat="1" ht="24.15" customHeight="1">
      <c r="A143" s="37"/>
      <c r="B143" s="38"/>
      <c r="C143" s="218" t="s">
        <v>162</v>
      </c>
      <c r="D143" s="218" t="s">
        <v>126</v>
      </c>
      <c r="E143" s="219" t="s">
        <v>163</v>
      </c>
      <c r="F143" s="220" t="s">
        <v>164</v>
      </c>
      <c r="G143" s="221" t="s">
        <v>151</v>
      </c>
      <c r="H143" s="222">
        <v>124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43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130</v>
      </c>
      <c r="AT143" s="230" t="s">
        <v>126</v>
      </c>
      <c r="AU143" s="230" t="s">
        <v>88</v>
      </c>
      <c r="AY143" s="16" t="s">
        <v>124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130</v>
      </c>
      <c r="BM143" s="230" t="s">
        <v>165</v>
      </c>
    </row>
    <row r="144" s="2" customFormat="1">
      <c r="A144" s="37"/>
      <c r="B144" s="38"/>
      <c r="C144" s="39"/>
      <c r="D144" s="234" t="s">
        <v>166</v>
      </c>
      <c r="E144" s="39"/>
      <c r="F144" s="255" t="s">
        <v>167</v>
      </c>
      <c r="G144" s="39"/>
      <c r="H144" s="39"/>
      <c r="I144" s="256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88</v>
      </c>
    </row>
    <row r="145" s="13" customFormat="1">
      <c r="A145" s="13"/>
      <c r="B145" s="232"/>
      <c r="C145" s="233"/>
      <c r="D145" s="234" t="s">
        <v>132</v>
      </c>
      <c r="E145" s="235" t="s">
        <v>1</v>
      </c>
      <c r="F145" s="236" t="s">
        <v>168</v>
      </c>
      <c r="G145" s="233"/>
      <c r="H145" s="237">
        <v>124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132</v>
      </c>
      <c r="AU145" s="243" t="s">
        <v>88</v>
      </c>
      <c r="AV145" s="13" t="s">
        <v>88</v>
      </c>
      <c r="AW145" s="13" t="s">
        <v>34</v>
      </c>
      <c r="AX145" s="13" t="s">
        <v>86</v>
      </c>
      <c r="AY145" s="243" t="s">
        <v>124</v>
      </c>
    </row>
    <row r="146" s="2" customFormat="1" ht="33" customHeight="1">
      <c r="A146" s="37"/>
      <c r="B146" s="38"/>
      <c r="C146" s="218" t="s">
        <v>169</v>
      </c>
      <c r="D146" s="218" t="s">
        <v>126</v>
      </c>
      <c r="E146" s="219" t="s">
        <v>170</v>
      </c>
      <c r="F146" s="220" t="s">
        <v>171</v>
      </c>
      <c r="G146" s="221" t="s">
        <v>172</v>
      </c>
      <c r="H146" s="222">
        <v>223.19999999999999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43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130</v>
      </c>
      <c r="AT146" s="230" t="s">
        <v>126</v>
      </c>
      <c r="AU146" s="230" t="s">
        <v>88</v>
      </c>
      <c r="AY146" s="16" t="s">
        <v>124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130</v>
      </c>
      <c r="BM146" s="230" t="s">
        <v>173</v>
      </c>
    </row>
    <row r="147" s="13" customFormat="1">
      <c r="A147" s="13"/>
      <c r="B147" s="232"/>
      <c r="C147" s="233"/>
      <c r="D147" s="234" t="s">
        <v>132</v>
      </c>
      <c r="E147" s="235" t="s">
        <v>1</v>
      </c>
      <c r="F147" s="236" t="s">
        <v>174</v>
      </c>
      <c r="G147" s="233"/>
      <c r="H147" s="237">
        <v>223.19999999999999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132</v>
      </c>
      <c r="AU147" s="243" t="s">
        <v>88</v>
      </c>
      <c r="AV147" s="13" t="s">
        <v>88</v>
      </c>
      <c r="AW147" s="13" t="s">
        <v>34</v>
      </c>
      <c r="AX147" s="13" t="s">
        <v>86</v>
      </c>
      <c r="AY147" s="243" t="s">
        <v>124</v>
      </c>
    </row>
    <row r="148" s="2" customFormat="1" ht="16.5" customHeight="1">
      <c r="A148" s="37"/>
      <c r="B148" s="38"/>
      <c r="C148" s="218" t="s">
        <v>175</v>
      </c>
      <c r="D148" s="218" t="s">
        <v>126</v>
      </c>
      <c r="E148" s="219" t="s">
        <v>176</v>
      </c>
      <c r="F148" s="220" t="s">
        <v>177</v>
      </c>
      <c r="G148" s="221" t="s">
        <v>151</v>
      </c>
      <c r="H148" s="222">
        <v>124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43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130</v>
      </c>
      <c r="AT148" s="230" t="s">
        <v>126</v>
      </c>
      <c r="AU148" s="230" t="s">
        <v>88</v>
      </c>
      <c r="AY148" s="16" t="s">
        <v>124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130</v>
      </c>
      <c r="BM148" s="230" t="s">
        <v>178</v>
      </c>
    </row>
    <row r="149" s="13" customFormat="1">
      <c r="A149" s="13"/>
      <c r="B149" s="232"/>
      <c r="C149" s="233"/>
      <c r="D149" s="234" t="s">
        <v>132</v>
      </c>
      <c r="E149" s="235" t="s">
        <v>1</v>
      </c>
      <c r="F149" s="236" t="s">
        <v>179</v>
      </c>
      <c r="G149" s="233"/>
      <c r="H149" s="237">
        <v>124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132</v>
      </c>
      <c r="AU149" s="243" t="s">
        <v>88</v>
      </c>
      <c r="AV149" s="13" t="s">
        <v>88</v>
      </c>
      <c r="AW149" s="13" t="s">
        <v>34</v>
      </c>
      <c r="AX149" s="13" t="s">
        <v>86</v>
      </c>
      <c r="AY149" s="243" t="s">
        <v>124</v>
      </c>
    </row>
    <row r="150" s="2" customFormat="1" ht="24.15" customHeight="1">
      <c r="A150" s="37"/>
      <c r="B150" s="38"/>
      <c r="C150" s="218" t="s">
        <v>180</v>
      </c>
      <c r="D150" s="218" t="s">
        <v>126</v>
      </c>
      <c r="E150" s="219" t="s">
        <v>181</v>
      </c>
      <c r="F150" s="220" t="s">
        <v>182</v>
      </c>
      <c r="G150" s="221" t="s">
        <v>129</v>
      </c>
      <c r="H150" s="222">
        <v>346.5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43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130</v>
      </c>
      <c r="AT150" s="230" t="s">
        <v>126</v>
      </c>
      <c r="AU150" s="230" t="s">
        <v>88</v>
      </c>
      <c r="AY150" s="16" t="s">
        <v>124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130</v>
      </c>
      <c r="BM150" s="230" t="s">
        <v>183</v>
      </c>
    </row>
    <row r="151" s="2" customFormat="1">
      <c r="A151" s="37"/>
      <c r="B151" s="38"/>
      <c r="C151" s="39"/>
      <c r="D151" s="234" t="s">
        <v>166</v>
      </c>
      <c r="E151" s="39"/>
      <c r="F151" s="255" t="s">
        <v>184</v>
      </c>
      <c r="G151" s="39"/>
      <c r="H151" s="39"/>
      <c r="I151" s="256"/>
      <c r="J151" s="39"/>
      <c r="K151" s="39"/>
      <c r="L151" s="43"/>
      <c r="M151" s="257"/>
      <c r="N151" s="25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166</v>
      </c>
      <c r="AU151" s="16" t="s">
        <v>88</v>
      </c>
    </row>
    <row r="152" s="13" customFormat="1">
      <c r="A152" s="13"/>
      <c r="B152" s="232"/>
      <c r="C152" s="233"/>
      <c r="D152" s="234" t="s">
        <v>132</v>
      </c>
      <c r="E152" s="235" t="s">
        <v>1</v>
      </c>
      <c r="F152" s="236" t="s">
        <v>185</v>
      </c>
      <c r="G152" s="233"/>
      <c r="H152" s="237">
        <v>11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132</v>
      </c>
      <c r="AU152" s="243" t="s">
        <v>88</v>
      </c>
      <c r="AV152" s="13" t="s">
        <v>88</v>
      </c>
      <c r="AW152" s="13" t="s">
        <v>34</v>
      </c>
      <c r="AX152" s="13" t="s">
        <v>78</v>
      </c>
      <c r="AY152" s="243" t="s">
        <v>124</v>
      </c>
    </row>
    <row r="153" s="13" customFormat="1">
      <c r="A153" s="13"/>
      <c r="B153" s="232"/>
      <c r="C153" s="233"/>
      <c r="D153" s="234" t="s">
        <v>132</v>
      </c>
      <c r="E153" s="235" t="s">
        <v>1</v>
      </c>
      <c r="F153" s="236" t="s">
        <v>186</v>
      </c>
      <c r="G153" s="233"/>
      <c r="H153" s="237">
        <v>291.5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132</v>
      </c>
      <c r="AU153" s="243" t="s">
        <v>88</v>
      </c>
      <c r="AV153" s="13" t="s">
        <v>88</v>
      </c>
      <c r="AW153" s="13" t="s">
        <v>34</v>
      </c>
      <c r="AX153" s="13" t="s">
        <v>78</v>
      </c>
      <c r="AY153" s="243" t="s">
        <v>124</v>
      </c>
    </row>
    <row r="154" s="13" customFormat="1">
      <c r="A154" s="13"/>
      <c r="B154" s="232"/>
      <c r="C154" s="233"/>
      <c r="D154" s="234" t="s">
        <v>132</v>
      </c>
      <c r="E154" s="235" t="s">
        <v>1</v>
      </c>
      <c r="F154" s="236" t="s">
        <v>187</v>
      </c>
      <c r="G154" s="233"/>
      <c r="H154" s="237">
        <v>35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132</v>
      </c>
      <c r="AU154" s="243" t="s">
        <v>88</v>
      </c>
      <c r="AV154" s="13" t="s">
        <v>88</v>
      </c>
      <c r="AW154" s="13" t="s">
        <v>34</v>
      </c>
      <c r="AX154" s="13" t="s">
        <v>78</v>
      </c>
      <c r="AY154" s="243" t="s">
        <v>124</v>
      </c>
    </row>
    <row r="155" s="13" customFormat="1">
      <c r="A155" s="13"/>
      <c r="B155" s="232"/>
      <c r="C155" s="233"/>
      <c r="D155" s="234" t="s">
        <v>132</v>
      </c>
      <c r="E155" s="235" t="s">
        <v>1</v>
      </c>
      <c r="F155" s="236" t="s">
        <v>188</v>
      </c>
      <c r="G155" s="233"/>
      <c r="H155" s="237">
        <v>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132</v>
      </c>
      <c r="AU155" s="243" t="s">
        <v>88</v>
      </c>
      <c r="AV155" s="13" t="s">
        <v>88</v>
      </c>
      <c r="AW155" s="13" t="s">
        <v>34</v>
      </c>
      <c r="AX155" s="13" t="s">
        <v>78</v>
      </c>
      <c r="AY155" s="243" t="s">
        <v>124</v>
      </c>
    </row>
    <row r="156" s="14" customFormat="1">
      <c r="A156" s="14"/>
      <c r="B156" s="244"/>
      <c r="C156" s="245"/>
      <c r="D156" s="234" t="s">
        <v>132</v>
      </c>
      <c r="E156" s="246" t="s">
        <v>1</v>
      </c>
      <c r="F156" s="247" t="s">
        <v>161</v>
      </c>
      <c r="G156" s="245"/>
      <c r="H156" s="248">
        <v>346.5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132</v>
      </c>
      <c r="AU156" s="254" t="s">
        <v>88</v>
      </c>
      <c r="AV156" s="14" t="s">
        <v>130</v>
      </c>
      <c r="AW156" s="14" t="s">
        <v>34</v>
      </c>
      <c r="AX156" s="14" t="s">
        <v>86</v>
      </c>
      <c r="AY156" s="254" t="s">
        <v>124</v>
      </c>
    </row>
    <row r="157" s="2" customFormat="1" ht="24.15" customHeight="1">
      <c r="A157" s="37"/>
      <c r="B157" s="38"/>
      <c r="C157" s="218" t="s">
        <v>189</v>
      </c>
      <c r="D157" s="218" t="s">
        <v>126</v>
      </c>
      <c r="E157" s="219" t="s">
        <v>190</v>
      </c>
      <c r="F157" s="220" t="s">
        <v>191</v>
      </c>
      <c r="G157" s="221" t="s">
        <v>129</v>
      </c>
      <c r="H157" s="222">
        <v>150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43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130</v>
      </c>
      <c r="AT157" s="230" t="s">
        <v>126</v>
      </c>
      <c r="AU157" s="230" t="s">
        <v>88</v>
      </c>
      <c r="AY157" s="16" t="s">
        <v>124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130</v>
      </c>
      <c r="BM157" s="230" t="s">
        <v>192</v>
      </c>
    </row>
    <row r="158" s="13" customFormat="1">
      <c r="A158" s="13"/>
      <c r="B158" s="232"/>
      <c r="C158" s="233"/>
      <c r="D158" s="234" t="s">
        <v>132</v>
      </c>
      <c r="E158" s="235" t="s">
        <v>1</v>
      </c>
      <c r="F158" s="236" t="s">
        <v>193</v>
      </c>
      <c r="G158" s="233"/>
      <c r="H158" s="237">
        <v>150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132</v>
      </c>
      <c r="AU158" s="243" t="s">
        <v>88</v>
      </c>
      <c r="AV158" s="13" t="s">
        <v>88</v>
      </c>
      <c r="AW158" s="13" t="s">
        <v>34</v>
      </c>
      <c r="AX158" s="13" t="s">
        <v>86</v>
      </c>
      <c r="AY158" s="243" t="s">
        <v>124</v>
      </c>
    </row>
    <row r="159" s="2" customFormat="1" ht="16.5" customHeight="1">
      <c r="A159" s="37"/>
      <c r="B159" s="38"/>
      <c r="C159" s="259" t="s">
        <v>194</v>
      </c>
      <c r="D159" s="259" t="s">
        <v>195</v>
      </c>
      <c r="E159" s="260" t="s">
        <v>196</v>
      </c>
      <c r="F159" s="261" t="s">
        <v>197</v>
      </c>
      <c r="G159" s="262" t="s">
        <v>172</v>
      </c>
      <c r="H159" s="263">
        <v>40.5</v>
      </c>
      <c r="I159" s="264"/>
      <c r="J159" s="265">
        <f>ROUND(I159*H159,2)</f>
        <v>0</v>
      </c>
      <c r="K159" s="266"/>
      <c r="L159" s="267"/>
      <c r="M159" s="268" t="s">
        <v>1</v>
      </c>
      <c r="N159" s="269" t="s">
        <v>43</v>
      </c>
      <c r="O159" s="90"/>
      <c r="P159" s="228">
        <f>O159*H159</f>
        <v>0</v>
      </c>
      <c r="Q159" s="228">
        <v>1</v>
      </c>
      <c r="R159" s="228">
        <f>Q159*H159</f>
        <v>40.5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169</v>
      </c>
      <c r="AT159" s="230" t="s">
        <v>195</v>
      </c>
      <c r="AU159" s="230" t="s">
        <v>88</v>
      </c>
      <c r="AY159" s="16" t="s">
        <v>124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130</v>
      </c>
      <c r="BM159" s="230" t="s">
        <v>198</v>
      </c>
    </row>
    <row r="160" s="13" customFormat="1">
      <c r="A160" s="13"/>
      <c r="B160" s="232"/>
      <c r="C160" s="233"/>
      <c r="D160" s="234" t="s">
        <v>132</v>
      </c>
      <c r="E160" s="235" t="s">
        <v>1</v>
      </c>
      <c r="F160" s="236" t="s">
        <v>199</v>
      </c>
      <c r="G160" s="233"/>
      <c r="H160" s="237">
        <v>40.5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132</v>
      </c>
      <c r="AU160" s="243" t="s">
        <v>88</v>
      </c>
      <c r="AV160" s="13" t="s">
        <v>88</v>
      </c>
      <c r="AW160" s="13" t="s">
        <v>34</v>
      </c>
      <c r="AX160" s="13" t="s">
        <v>86</v>
      </c>
      <c r="AY160" s="243" t="s">
        <v>124</v>
      </c>
    </row>
    <row r="161" s="2" customFormat="1" ht="24.15" customHeight="1">
      <c r="A161" s="37"/>
      <c r="B161" s="38"/>
      <c r="C161" s="218" t="s">
        <v>200</v>
      </c>
      <c r="D161" s="218" t="s">
        <v>126</v>
      </c>
      <c r="E161" s="219" t="s">
        <v>201</v>
      </c>
      <c r="F161" s="220" t="s">
        <v>202</v>
      </c>
      <c r="G161" s="221" t="s">
        <v>129</v>
      </c>
      <c r="H161" s="222">
        <v>150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43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130</v>
      </c>
      <c r="AT161" s="230" t="s">
        <v>126</v>
      </c>
      <c r="AU161" s="230" t="s">
        <v>88</v>
      </c>
      <c r="AY161" s="16" t="s">
        <v>124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130</v>
      </c>
      <c r="BM161" s="230" t="s">
        <v>203</v>
      </c>
    </row>
    <row r="162" s="13" customFormat="1">
      <c r="A162" s="13"/>
      <c r="B162" s="232"/>
      <c r="C162" s="233"/>
      <c r="D162" s="234" t="s">
        <v>132</v>
      </c>
      <c r="E162" s="235" t="s">
        <v>1</v>
      </c>
      <c r="F162" s="236" t="s">
        <v>204</v>
      </c>
      <c r="G162" s="233"/>
      <c r="H162" s="237">
        <v>150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132</v>
      </c>
      <c r="AU162" s="243" t="s">
        <v>88</v>
      </c>
      <c r="AV162" s="13" t="s">
        <v>88</v>
      </c>
      <c r="AW162" s="13" t="s">
        <v>34</v>
      </c>
      <c r="AX162" s="13" t="s">
        <v>86</v>
      </c>
      <c r="AY162" s="243" t="s">
        <v>124</v>
      </c>
    </row>
    <row r="163" s="2" customFormat="1" ht="16.5" customHeight="1">
      <c r="A163" s="37"/>
      <c r="B163" s="38"/>
      <c r="C163" s="259" t="s">
        <v>205</v>
      </c>
      <c r="D163" s="259" t="s">
        <v>195</v>
      </c>
      <c r="E163" s="260" t="s">
        <v>206</v>
      </c>
      <c r="F163" s="261" t="s">
        <v>207</v>
      </c>
      <c r="G163" s="262" t="s">
        <v>208</v>
      </c>
      <c r="H163" s="263">
        <v>2.25</v>
      </c>
      <c r="I163" s="264"/>
      <c r="J163" s="265">
        <f>ROUND(I163*H163,2)</f>
        <v>0</v>
      </c>
      <c r="K163" s="266"/>
      <c r="L163" s="267"/>
      <c r="M163" s="268" t="s">
        <v>1</v>
      </c>
      <c r="N163" s="269" t="s">
        <v>43</v>
      </c>
      <c r="O163" s="90"/>
      <c r="P163" s="228">
        <f>O163*H163</f>
        <v>0</v>
      </c>
      <c r="Q163" s="228">
        <v>0.001</v>
      </c>
      <c r="R163" s="228">
        <f>Q163*H163</f>
        <v>0.0022500000000000003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169</v>
      </c>
      <c r="AT163" s="230" t="s">
        <v>195</v>
      </c>
      <c r="AU163" s="230" t="s">
        <v>88</v>
      </c>
      <c r="AY163" s="16" t="s">
        <v>124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130</v>
      </c>
      <c r="BM163" s="230" t="s">
        <v>209</v>
      </c>
    </row>
    <row r="164" s="13" customFormat="1">
      <c r="A164" s="13"/>
      <c r="B164" s="232"/>
      <c r="C164" s="233"/>
      <c r="D164" s="234" t="s">
        <v>132</v>
      </c>
      <c r="E164" s="235" t="s">
        <v>1</v>
      </c>
      <c r="F164" s="236" t="s">
        <v>210</v>
      </c>
      <c r="G164" s="233"/>
      <c r="H164" s="237">
        <v>2.25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132</v>
      </c>
      <c r="AU164" s="243" t="s">
        <v>88</v>
      </c>
      <c r="AV164" s="13" t="s">
        <v>88</v>
      </c>
      <c r="AW164" s="13" t="s">
        <v>34</v>
      </c>
      <c r="AX164" s="13" t="s">
        <v>86</v>
      </c>
      <c r="AY164" s="243" t="s">
        <v>124</v>
      </c>
    </row>
    <row r="165" s="2" customFormat="1" ht="16.5" customHeight="1">
      <c r="A165" s="37"/>
      <c r="B165" s="38"/>
      <c r="C165" s="218" t="s">
        <v>8</v>
      </c>
      <c r="D165" s="218" t="s">
        <v>126</v>
      </c>
      <c r="E165" s="219" t="s">
        <v>211</v>
      </c>
      <c r="F165" s="220" t="s">
        <v>212</v>
      </c>
      <c r="G165" s="221" t="s">
        <v>151</v>
      </c>
      <c r="H165" s="222">
        <v>12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43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130</v>
      </c>
      <c r="AT165" s="230" t="s">
        <v>126</v>
      </c>
      <c r="AU165" s="230" t="s">
        <v>88</v>
      </c>
      <c r="AY165" s="16" t="s">
        <v>124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130</v>
      </c>
      <c r="BM165" s="230" t="s">
        <v>213</v>
      </c>
    </row>
    <row r="166" s="13" customFormat="1">
      <c r="A166" s="13"/>
      <c r="B166" s="232"/>
      <c r="C166" s="233"/>
      <c r="D166" s="234" t="s">
        <v>132</v>
      </c>
      <c r="E166" s="235" t="s">
        <v>1</v>
      </c>
      <c r="F166" s="236" t="s">
        <v>214</v>
      </c>
      <c r="G166" s="233"/>
      <c r="H166" s="237">
        <v>12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132</v>
      </c>
      <c r="AU166" s="243" t="s">
        <v>88</v>
      </c>
      <c r="AV166" s="13" t="s">
        <v>88</v>
      </c>
      <c r="AW166" s="13" t="s">
        <v>34</v>
      </c>
      <c r="AX166" s="13" t="s">
        <v>86</v>
      </c>
      <c r="AY166" s="243" t="s">
        <v>124</v>
      </c>
    </row>
    <row r="167" s="12" customFormat="1" ht="22.8" customHeight="1">
      <c r="A167" s="12"/>
      <c r="B167" s="202"/>
      <c r="C167" s="203"/>
      <c r="D167" s="204" t="s">
        <v>77</v>
      </c>
      <c r="E167" s="216" t="s">
        <v>88</v>
      </c>
      <c r="F167" s="216" t="s">
        <v>215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SUM(P168:P173)</f>
        <v>0</v>
      </c>
      <c r="Q167" s="210"/>
      <c r="R167" s="211">
        <f>SUM(R168:R173)</f>
        <v>0.049139999999999996</v>
      </c>
      <c r="S167" s="210"/>
      <c r="T167" s="212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86</v>
      </c>
      <c r="AT167" s="214" t="s">
        <v>77</v>
      </c>
      <c r="AU167" s="214" t="s">
        <v>86</v>
      </c>
      <c r="AY167" s="213" t="s">
        <v>124</v>
      </c>
      <c r="BK167" s="215">
        <f>SUM(BK168:BK173)</f>
        <v>0</v>
      </c>
    </row>
    <row r="168" s="2" customFormat="1" ht="33" customHeight="1">
      <c r="A168" s="37"/>
      <c r="B168" s="38"/>
      <c r="C168" s="218" t="s">
        <v>216</v>
      </c>
      <c r="D168" s="218" t="s">
        <v>126</v>
      </c>
      <c r="E168" s="219" t="s">
        <v>217</v>
      </c>
      <c r="F168" s="220" t="s">
        <v>218</v>
      </c>
      <c r="G168" s="221" t="s">
        <v>151</v>
      </c>
      <c r="H168" s="222">
        <v>5.8499999999999996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43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130</v>
      </c>
      <c r="AT168" s="230" t="s">
        <v>126</v>
      </c>
      <c r="AU168" s="230" t="s">
        <v>88</v>
      </c>
      <c r="AY168" s="16" t="s">
        <v>124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130</v>
      </c>
      <c r="BM168" s="230" t="s">
        <v>219</v>
      </c>
    </row>
    <row r="169" s="13" customFormat="1">
      <c r="A169" s="13"/>
      <c r="B169" s="232"/>
      <c r="C169" s="233"/>
      <c r="D169" s="234" t="s">
        <v>132</v>
      </c>
      <c r="E169" s="235" t="s">
        <v>1</v>
      </c>
      <c r="F169" s="236" t="s">
        <v>220</v>
      </c>
      <c r="G169" s="233"/>
      <c r="H169" s="237">
        <v>5.8499999999999996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132</v>
      </c>
      <c r="AU169" s="243" t="s">
        <v>88</v>
      </c>
      <c r="AV169" s="13" t="s">
        <v>88</v>
      </c>
      <c r="AW169" s="13" t="s">
        <v>34</v>
      </c>
      <c r="AX169" s="13" t="s">
        <v>86</v>
      </c>
      <c r="AY169" s="243" t="s">
        <v>124</v>
      </c>
    </row>
    <row r="170" s="2" customFormat="1" ht="24.15" customHeight="1">
      <c r="A170" s="37"/>
      <c r="B170" s="38"/>
      <c r="C170" s="218" t="s">
        <v>221</v>
      </c>
      <c r="D170" s="218" t="s">
        <v>126</v>
      </c>
      <c r="E170" s="219" t="s">
        <v>222</v>
      </c>
      <c r="F170" s="220" t="s">
        <v>223</v>
      </c>
      <c r="G170" s="221" t="s">
        <v>129</v>
      </c>
      <c r="H170" s="222">
        <v>78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43</v>
      </c>
      <c r="O170" s="90"/>
      <c r="P170" s="228">
        <f>O170*H170</f>
        <v>0</v>
      </c>
      <c r="Q170" s="228">
        <v>0.00027</v>
      </c>
      <c r="R170" s="228">
        <f>Q170*H170</f>
        <v>0.021059999999999999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130</v>
      </c>
      <c r="AT170" s="230" t="s">
        <v>126</v>
      </c>
      <c r="AU170" s="230" t="s">
        <v>88</v>
      </c>
      <c r="AY170" s="16" t="s">
        <v>124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130</v>
      </c>
      <c r="BM170" s="230" t="s">
        <v>224</v>
      </c>
    </row>
    <row r="171" s="13" customFormat="1">
      <c r="A171" s="13"/>
      <c r="B171" s="232"/>
      <c r="C171" s="233"/>
      <c r="D171" s="234" t="s">
        <v>132</v>
      </c>
      <c r="E171" s="235" t="s">
        <v>1</v>
      </c>
      <c r="F171" s="236" t="s">
        <v>225</v>
      </c>
      <c r="G171" s="233"/>
      <c r="H171" s="237">
        <v>78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132</v>
      </c>
      <c r="AU171" s="243" t="s">
        <v>88</v>
      </c>
      <c r="AV171" s="13" t="s">
        <v>88</v>
      </c>
      <c r="AW171" s="13" t="s">
        <v>34</v>
      </c>
      <c r="AX171" s="13" t="s">
        <v>86</v>
      </c>
      <c r="AY171" s="243" t="s">
        <v>124</v>
      </c>
    </row>
    <row r="172" s="2" customFormat="1" ht="21.75" customHeight="1">
      <c r="A172" s="37"/>
      <c r="B172" s="38"/>
      <c r="C172" s="259" t="s">
        <v>226</v>
      </c>
      <c r="D172" s="259" t="s">
        <v>195</v>
      </c>
      <c r="E172" s="260" t="s">
        <v>227</v>
      </c>
      <c r="F172" s="261" t="s">
        <v>228</v>
      </c>
      <c r="G172" s="262" t="s">
        <v>129</v>
      </c>
      <c r="H172" s="263">
        <v>93.599999999999994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43</v>
      </c>
      <c r="O172" s="90"/>
      <c r="P172" s="228">
        <f>O172*H172</f>
        <v>0</v>
      </c>
      <c r="Q172" s="228">
        <v>0.00029999999999999997</v>
      </c>
      <c r="R172" s="228">
        <f>Q172*H172</f>
        <v>0.028079999999999997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169</v>
      </c>
      <c r="AT172" s="230" t="s">
        <v>195</v>
      </c>
      <c r="AU172" s="230" t="s">
        <v>88</v>
      </c>
      <c r="AY172" s="16" t="s">
        <v>124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86</v>
      </c>
      <c r="BK172" s="231">
        <f>ROUND(I172*H172,2)</f>
        <v>0</v>
      </c>
      <c r="BL172" s="16" t="s">
        <v>130</v>
      </c>
      <c r="BM172" s="230" t="s">
        <v>229</v>
      </c>
    </row>
    <row r="173" s="13" customFormat="1">
      <c r="A173" s="13"/>
      <c r="B173" s="232"/>
      <c r="C173" s="233"/>
      <c r="D173" s="234" t="s">
        <v>132</v>
      </c>
      <c r="E173" s="233"/>
      <c r="F173" s="236" t="s">
        <v>230</v>
      </c>
      <c r="G173" s="233"/>
      <c r="H173" s="237">
        <v>93.599999999999994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132</v>
      </c>
      <c r="AU173" s="243" t="s">
        <v>88</v>
      </c>
      <c r="AV173" s="13" t="s">
        <v>88</v>
      </c>
      <c r="AW173" s="13" t="s">
        <v>4</v>
      </c>
      <c r="AX173" s="13" t="s">
        <v>86</v>
      </c>
      <c r="AY173" s="243" t="s">
        <v>124</v>
      </c>
    </row>
    <row r="174" s="12" customFormat="1" ht="22.8" customHeight="1">
      <c r="A174" s="12"/>
      <c r="B174" s="202"/>
      <c r="C174" s="203"/>
      <c r="D174" s="204" t="s">
        <v>77</v>
      </c>
      <c r="E174" s="216" t="s">
        <v>148</v>
      </c>
      <c r="F174" s="216" t="s">
        <v>231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SUM(P175:P219)</f>
        <v>0</v>
      </c>
      <c r="Q174" s="210"/>
      <c r="R174" s="211">
        <f>SUM(R175:R219)</f>
        <v>91.107950000000002</v>
      </c>
      <c r="S174" s="210"/>
      <c r="T174" s="212">
        <f>SUM(T175:T219)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86</v>
      </c>
      <c r="AT174" s="214" t="s">
        <v>77</v>
      </c>
      <c r="AU174" s="214" t="s">
        <v>86</v>
      </c>
      <c r="AY174" s="213" t="s">
        <v>124</v>
      </c>
      <c r="BK174" s="215">
        <f>SUM(BK175:BK219)</f>
        <v>0</v>
      </c>
    </row>
    <row r="175" s="2" customFormat="1" ht="16.5" customHeight="1">
      <c r="A175" s="37"/>
      <c r="B175" s="38"/>
      <c r="C175" s="218" t="s">
        <v>232</v>
      </c>
      <c r="D175" s="218" t="s">
        <v>126</v>
      </c>
      <c r="E175" s="219" t="s">
        <v>233</v>
      </c>
      <c r="F175" s="220" t="s">
        <v>234</v>
      </c>
      <c r="G175" s="221" t="s">
        <v>129</v>
      </c>
      <c r="H175" s="222">
        <v>346.5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43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130</v>
      </c>
      <c r="AT175" s="230" t="s">
        <v>126</v>
      </c>
      <c r="AU175" s="230" t="s">
        <v>88</v>
      </c>
      <c r="AY175" s="16" t="s">
        <v>124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86</v>
      </c>
      <c r="BK175" s="231">
        <f>ROUND(I175*H175,2)</f>
        <v>0</v>
      </c>
      <c r="BL175" s="16" t="s">
        <v>130</v>
      </c>
      <c r="BM175" s="230" t="s">
        <v>235</v>
      </c>
    </row>
    <row r="176" s="2" customFormat="1">
      <c r="A176" s="37"/>
      <c r="B176" s="38"/>
      <c r="C176" s="39"/>
      <c r="D176" s="234" t="s">
        <v>166</v>
      </c>
      <c r="E176" s="39"/>
      <c r="F176" s="255" t="s">
        <v>236</v>
      </c>
      <c r="G176" s="39"/>
      <c r="H176" s="39"/>
      <c r="I176" s="256"/>
      <c r="J176" s="39"/>
      <c r="K176" s="39"/>
      <c r="L176" s="43"/>
      <c r="M176" s="257"/>
      <c r="N176" s="25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166</v>
      </c>
      <c r="AU176" s="16" t="s">
        <v>88</v>
      </c>
    </row>
    <row r="177" s="13" customFormat="1">
      <c r="A177" s="13"/>
      <c r="B177" s="232"/>
      <c r="C177" s="233"/>
      <c r="D177" s="234" t="s">
        <v>132</v>
      </c>
      <c r="E177" s="235" t="s">
        <v>1</v>
      </c>
      <c r="F177" s="236" t="s">
        <v>237</v>
      </c>
      <c r="G177" s="233"/>
      <c r="H177" s="237">
        <v>291.5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132</v>
      </c>
      <c r="AU177" s="243" t="s">
        <v>88</v>
      </c>
      <c r="AV177" s="13" t="s">
        <v>88</v>
      </c>
      <c r="AW177" s="13" t="s">
        <v>34</v>
      </c>
      <c r="AX177" s="13" t="s">
        <v>78</v>
      </c>
      <c r="AY177" s="243" t="s">
        <v>124</v>
      </c>
    </row>
    <row r="178" s="13" customFormat="1">
      <c r="A178" s="13"/>
      <c r="B178" s="232"/>
      <c r="C178" s="233"/>
      <c r="D178" s="234" t="s">
        <v>132</v>
      </c>
      <c r="E178" s="235" t="s">
        <v>1</v>
      </c>
      <c r="F178" s="236" t="s">
        <v>238</v>
      </c>
      <c r="G178" s="233"/>
      <c r="H178" s="237">
        <v>35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132</v>
      </c>
      <c r="AU178" s="243" t="s">
        <v>88</v>
      </c>
      <c r="AV178" s="13" t="s">
        <v>88</v>
      </c>
      <c r="AW178" s="13" t="s">
        <v>34</v>
      </c>
      <c r="AX178" s="13" t="s">
        <v>78</v>
      </c>
      <c r="AY178" s="243" t="s">
        <v>124</v>
      </c>
    </row>
    <row r="179" s="13" customFormat="1">
      <c r="A179" s="13"/>
      <c r="B179" s="232"/>
      <c r="C179" s="233"/>
      <c r="D179" s="234" t="s">
        <v>132</v>
      </c>
      <c r="E179" s="235" t="s">
        <v>1</v>
      </c>
      <c r="F179" s="236" t="s">
        <v>239</v>
      </c>
      <c r="G179" s="233"/>
      <c r="H179" s="237">
        <v>11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132</v>
      </c>
      <c r="AU179" s="243" t="s">
        <v>88</v>
      </c>
      <c r="AV179" s="13" t="s">
        <v>88</v>
      </c>
      <c r="AW179" s="13" t="s">
        <v>34</v>
      </c>
      <c r="AX179" s="13" t="s">
        <v>78</v>
      </c>
      <c r="AY179" s="243" t="s">
        <v>124</v>
      </c>
    </row>
    <row r="180" s="13" customFormat="1">
      <c r="A180" s="13"/>
      <c r="B180" s="232"/>
      <c r="C180" s="233"/>
      <c r="D180" s="234" t="s">
        <v>132</v>
      </c>
      <c r="E180" s="235" t="s">
        <v>1</v>
      </c>
      <c r="F180" s="236" t="s">
        <v>240</v>
      </c>
      <c r="G180" s="233"/>
      <c r="H180" s="237">
        <v>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132</v>
      </c>
      <c r="AU180" s="243" t="s">
        <v>88</v>
      </c>
      <c r="AV180" s="13" t="s">
        <v>88</v>
      </c>
      <c r="AW180" s="13" t="s">
        <v>34</v>
      </c>
      <c r="AX180" s="13" t="s">
        <v>78</v>
      </c>
      <c r="AY180" s="243" t="s">
        <v>124</v>
      </c>
    </row>
    <row r="181" s="14" customFormat="1">
      <c r="A181" s="14"/>
      <c r="B181" s="244"/>
      <c r="C181" s="245"/>
      <c r="D181" s="234" t="s">
        <v>132</v>
      </c>
      <c r="E181" s="246" t="s">
        <v>1</v>
      </c>
      <c r="F181" s="247" t="s">
        <v>161</v>
      </c>
      <c r="G181" s="245"/>
      <c r="H181" s="248">
        <v>346.5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132</v>
      </c>
      <c r="AU181" s="254" t="s">
        <v>88</v>
      </c>
      <c r="AV181" s="14" t="s">
        <v>130</v>
      </c>
      <c r="AW181" s="14" t="s">
        <v>34</v>
      </c>
      <c r="AX181" s="14" t="s">
        <v>86</v>
      </c>
      <c r="AY181" s="254" t="s">
        <v>124</v>
      </c>
    </row>
    <row r="182" s="2" customFormat="1" ht="16.5" customHeight="1">
      <c r="A182" s="37"/>
      <c r="B182" s="38"/>
      <c r="C182" s="218" t="s">
        <v>241</v>
      </c>
      <c r="D182" s="218" t="s">
        <v>126</v>
      </c>
      <c r="E182" s="219" t="s">
        <v>242</v>
      </c>
      <c r="F182" s="220" t="s">
        <v>243</v>
      </c>
      <c r="G182" s="221" t="s">
        <v>129</v>
      </c>
      <c r="H182" s="222">
        <v>30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43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130</v>
      </c>
      <c r="AT182" s="230" t="s">
        <v>126</v>
      </c>
      <c r="AU182" s="230" t="s">
        <v>88</v>
      </c>
      <c r="AY182" s="16" t="s">
        <v>124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86</v>
      </c>
      <c r="BK182" s="231">
        <f>ROUND(I182*H182,2)</f>
        <v>0</v>
      </c>
      <c r="BL182" s="16" t="s">
        <v>130</v>
      </c>
      <c r="BM182" s="230" t="s">
        <v>244</v>
      </c>
    </row>
    <row r="183" s="13" customFormat="1">
      <c r="A183" s="13"/>
      <c r="B183" s="232"/>
      <c r="C183" s="233"/>
      <c r="D183" s="234" t="s">
        <v>132</v>
      </c>
      <c r="E183" s="235" t="s">
        <v>1</v>
      </c>
      <c r="F183" s="236" t="s">
        <v>239</v>
      </c>
      <c r="G183" s="233"/>
      <c r="H183" s="237">
        <v>11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132</v>
      </c>
      <c r="AU183" s="243" t="s">
        <v>88</v>
      </c>
      <c r="AV183" s="13" t="s">
        <v>88</v>
      </c>
      <c r="AW183" s="13" t="s">
        <v>34</v>
      </c>
      <c r="AX183" s="13" t="s">
        <v>78</v>
      </c>
      <c r="AY183" s="243" t="s">
        <v>124</v>
      </c>
    </row>
    <row r="184" s="13" customFormat="1">
      <c r="A184" s="13"/>
      <c r="B184" s="232"/>
      <c r="C184" s="233"/>
      <c r="D184" s="234" t="s">
        <v>132</v>
      </c>
      <c r="E184" s="235" t="s">
        <v>1</v>
      </c>
      <c r="F184" s="236" t="s">
        <v>245</v>
      </c>
      <c r="G184" s="233"/>
      <c r="H184" s="237">
        <v>10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132</v>
      </c>
      <c r="AU184" s="243" t="s">
        <v>88</v>
      </c>
      <c r="AV184" s="13" t="s">
        <v>88</v>
      </c>
      <c r="AW184" s="13" t="s">
        <v>34</v>
      </c>
      <c r="AX184" s="13" t="s">
        <v>78</v>
      </c>
      <c r="AY184" s="243" t="s">
        <v>124</v>
      </c>
    </row>
    <row r="185" s="13" customFormat="1">
      <c r="A185" s="13"/>
      <c r="B185" s="232"/>
      <c r="C185" s="233"/>
      <c r="D185" s="234" t="s">
        <v>132</v>
      </c>
      <c r="E185" s="235" t="s">
        <v>1</v>
      </c>
      <c r="F185" s="236" t="s">
        <v>240</v>
      </c>
      <c r="G185" s="233"/>
      <c r="H185" s="237">
        <v>9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132</v>
      </c>
      <c r="AU185" s="243" t="s">
        <v>88</v>
      </c>
      <c r="AV185" s="13" t="s">
        <v>88</v>
      </c>
      <c r="AW185" s="13" t="s">
        <v>34</v>
      </c>
      <c r="AX185" s="13" t="s">
        <v>78</v>
      </c>
      <c r="AY185" s="243" t="s">
        <v>124</v>
      </c>
    </row>
    <row r="186" s="14" customFormat="1">
      <c r="A186" s="14"/>
      <c r="B186" s="244"/>
      <c r="C186" s="245"/>
      <c r="D186" s="234" t="s">
        <v>132</v>
      </c>
      <c r="E186" s="246" t="s">
        <v>1</v>
      </c>
      <c r="F186" s="247" t="s">
        <v>161</v>
      </c>
      <c r="G186" s="245"/>
      <c r="H186" s="248">
        <v>30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132</v>
      </c>
      <c r="AU186" s="254" t="s">
        <v>88</v>
      </c>
      <c r="AV186" s="14" t="s">
        <v>130</v>
      </c>
      <c r="AW186" s="14" t="s">
        <v>34</v>
      </c>
      <c r="AX186" s="14" t="s">
        <v>86</v>
      </c>
      <c r="AY186" s="254" t="s">
        <v>124</v>
      </c>
    </row>
    <row r="187" s="2" customFormat="1" ht="16.5" customHeight="1">
      <c r="A187" s="37"/>
      <c r="B187" s="38"/>
      <c r="C187" s="218" t="s">
        <v>7</v>
      </c>
      <c r="D187" s="218" t="s">
        <v>126</v>
      </c>
      <c r="E187" s="219" t="s">
        <v>246</v>
      </c>
      <c r="F187" s="220" t="s">
        <v>247</v>
      </c>
      <c r="G187" s="221" t="s">
        <v>129</v>
      </c>
      <c r="H187" s="222">
        <v>326.5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43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130</v>
      </c>
      <c r="AT187" s="230" t="s">
        <v>126</v>
      </c>
      <c r="AU187" s="230" t="s">
        <v>88</v>
      </c>
      <c r="AY187" s="16" t="s">
        <v>124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86</v>
      </c>
      <c r="BK187" s="231">
        <f>ROUND(I187*H187,2)</f>
        <v>0</v>
      </c>
      <c r="BL187" s="16" t="s">
        <v>130</v>
      </c>
      <c r="BM187" s="230" t="s">
        <v>248</v>
      </c>
    </row>
    <row r="188" s="13" customFormat="1">
      <c r="A188" s="13"/>
      <c r="B188" s="232"/>
      <c r="C188" s="233"/>
      <c r="D188" s="234" t="s">
        <v>132</v>
      </c>
      <c r="E188" s="235" t="s">
        <v>1</v>
      </c>
      <c r="F188" s="236" t="s">
        <v>237</v>
      </c>
      <c r="G188" s="233"/>
      <c r="H188" s="237">
        <v>291.5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132</v>
      </c>
      <c r="AU188" s="243" t="s">
        <v>88</v>
      </c>
      <c r="AV188" s="13" t="s">
        <v>88</v>
      </c>
      <c r="AW188" s="13" t="s">
        <v>34</v>
      </c>
      <c r="AX188" s="13" t="s">
        <v>78</v>
      </c>
      <c r="AY188" s="243" t="s">
        <v>124</v>
      </c>
    </row>
    <row r="189" s="13" customFormat="1">
      <c r="A189" s="13"/>
      <c r="B189" s="232"/>
      <c r="C189" s="233"/>
      <c r="D189" s="234" t="s">
        <v>132</v>
      </c>
      <c r="E189" s="235" t="s">
        <v>1</v>
      </c>
      <c r="F189" s="236" t="s">
        <v>238</v>
      </c>
      <c r="G189" s="233"/>
      <c r="H189" s="237">
        <v>35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132</v>
      </c>
      <c r="AU189" s="243" t="s">
        <v>88</v>
      </c>
      <c r="AV189" s="13" t="s">
        <v>88</v>
      </c>
      <c r="AW189" s="13" t="s">
        <v>34</v>
      </c>
      <c r="AX189" s="13" t="s">
        <v>78</v>
      </c>
      <c r="AY189" s="243" t="s">
        <v>124</v>
      </c>
    </row>
    <row r="190" s="14" customFormat="1">
      <c r="A190" s="14"/>
      <c r="B190" s="244"/>
      <c r="C190" s="245"/>
      <c r="D190" s="234" t="s">
        <v>132</v>
      </c>
      <c r="E190" s="246" t="s">
        <v>1</v>
      </c>
      <c r="F190" s="247" t="s">
        <v>161</v>
      </c>
      <c r="G190" s="245"/>
      <c r="H190" s="248">
        <v>326.5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132</v>
      </c>
      <c r="AU190" s="254" t="s">
        <v>88</v>
      </c>
      <c r="AV190" s="14" t="s">
        <v>130</v>
      </c>
      <c r="AW190" s="14" t="s">
        <v>34</v>
      </c>
      <c r="AX190" s="14" t="s">
        <v>86</v>
      </c>
      <c r="AY190" s="254" t="s">
        <v>124</v>
      </c>
    </row>
    <row r="191" s="2" customFormat="1" ht="16.5" customHeight="1">
      <c r="A191" s="37"/>
      <c r="B191" s="38"/>
      <c r="C191" s="218" t="s">
        <v>249</v>
      </c>
      <c r="D191" s="218" t="s">
        <v>126</v>
      </c>
      <c r="E191" s="219" t="s">
        <v>250</v>
      </c>
      <c r="F191" s="220" t="s">
        <v>251</v>
      </c>
      <c r="G191" s="221" t="s">
        <v>129</v>
      </c>
      <c r="H191" s="222">
        <v>265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43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130</v>
      </c>
      <c r="AT191" s="230" t="s">
        <v>126</v>
      </c>
      <c r="AU191" s="230" t="s">
        <v>88</v>
      </c>
      <c r="AY191" s="16" t="s">
        <v>124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86</v>
      </c>
      <c r="BK191" s="231">
        <f>ROUND(I191*H191,2)</f>
        <v>0</v>
      </c>
      <c r="BL191" s="16" t="s">
        <v>130</v>
      </c>
      <c r="BM191" s="230" t="s">
        <v>252</v>
      </c>
    </row>
    <row r="192" s="13" customFormat="1">
      <c r="A192" s="13"/>
      <c r="B192" s="232"/>
      <c r="C192" s="233"/>
      <c r="D192" s="234" t="s">
        <v>132</v>
      </c>
      <c r="E192" s="235" t="s">
        <v>1</v>
      </c>
      <c r="F192" s="236" t="s">
        <v>253</v>
      </c>
      <c r="G192" s="233"/>
      <c r="H192" s="237">
        <v>265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132</v>
      </c>
      <c r="AU192" s="243" t="s">
        <v>88</v>
      </c>
      <c r="AV192" s="13" t="s">
        <v>88</v>
      </c>
      <c r="AW192" s="13" t="s">
        <v>34</v>
      </c>
      <c r="AX192" s="13" t="s">
        <v>86</v>
      </c>
      <c r="AY192" s="243" t="s">
        <v>124</v>
      </c>
    </row>
    <row r="193" s="2" customFormat="1" ht="33" customHeight="1">
      <c r="A193" s="37"/>
      <c r="B193" s="38"/>
      <c r="C193" s="218" t="s">
        <v>254</v>
      </c>
      <c r="D193" s="218" t="s">
        <v>126</v>
      </c>
      <c r="E193" s="219" t="s">
        <v>255</v>
      </c>
      <c r="F193" s="220" t="s">
        <v>256</v>
      </c>
      <c r="G193" s="221" t="s">
        <v>129</v>
      </c>
      <c r="H193" s="222">
        <v>260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43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130</v>
      </c>
      <c r="AT193" s="230" t="s">
        <v>126</v>
      </c>
      <c r="AU193" s="230" t="s">
        <v>88</v>
      </c>
      <c r="AY193" s="16" t="s">
        <v>124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86</v>
      </c>
      <c r="BK193" s="231">
        <f>ROUND(I193*H193,2)</f>
        <v>0</v>
      </c>
      <c r="BL193" s="16" t="s">
        <v>130</v>
      </c>
      <c r="BM193" s="230" t="s">
        <v>257</v>
      </c>
    </row>
    <row r="194" s="13" customFormat="1">
      <c r="A194" s="13"/>
      <c r="B194" s="232"/>
      <c r="C194" s="233"/>
      <c r="D194" s="234" t="s">
        <v>132</v>
      </c>
      <c r="E194" s="235" t="s">
        <v>1</v>
      </c>
      <c r="F194" s="236" t="s">
        <v>258</v>
      </c>
      <c r="G194" s="233"/>
      <c r="H194" s="237">
        <v>10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132</v>
      </c>
      <c r="AU194" s="243" t="s">
        <v>88</v>
      </c>
      <c r="AV194" s="13" t="s">
        <v>88</v>
      </c>
      <c r="AW194" s="13" t="s">
        <v>34</v>
      </c>
      <c r="AX194" s="13" t="s">
        <v>78</v>
      </c>
      <c r="AY194" s="243" t="s">
        <v>124</v>
      </c>
    </row>
    <row r="195" s="13" customFormat="1">
      <c r="A195" s="13"/>
      <c r="B195" s="232"/>
      <c r="C195" s="233"/>
      <c r="D195" s="234" t="s">
        <v>132</v>
      </c>
      <c r="E195" s="235" t="s">
        <v>1</v>
      </c>
      <c r="F195" s="236" t="s">
        <v>142</v>
      </c>
      <c r="G195" s="233"/>
      <c r="H195" s="237">
        <v>250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132</v>
      </c>
      <c r="AU195" s="243" t="s">
        <v>88</v>
      </c>
      <c r="AV195" s="13" t="s">
        <v>88</v>
      </c>
      <c r="AW195" s="13" t="s">
        <v>34</v>
      </c>
      <c r="AX195" s="13" t="s">
        <v>78</v>
      </c>
      <c r="AY195" s="243" t="s">
        <v>124</v>
      </c>
    </row>
    <row r="196" s="14" customFormat="1">
      <c r="A196" s="14"/>
      <c r="B196" s="244"/>
      <c r="C196" s="245"/>
      <c r="D196" s="234" t="s">
        <v>132</v>
      </c>
      <c r="E196" s="246" t="s">
        <v>1</v>
      </c>
      <c r="F196" s="247" t="s">
        <v>161</v>
      </c>
      <c r="G196" s="245"/>
      <c r="H196" s="248">
        <v>260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132</v>
      </c>
      <c r="AU196" s="254" t="s">
        <v>88</v>
      </c>
      <c r="AV196" s="14" t="s">
        <v>130</v>
      </c>
      <c r="AW196" s="14" t="s">
        <v>34</v>
      </c>
      <c r="AX196" s="14" t="s">
        <v>86</v>
      </c>
      <c r="AY196" s="254" t="s">
        <v>124</v>
      </c>
    </row>
    <row r="197" s="2" customFormat="1" ht="24.15" customHeight="1">
      <c r="A197" s="37"/>
      <c r="B197" s="38"/>
      <c r="C197" s="218" t="s">
        <v>259</v>
      </c>
      <c r="D197" s="218" t="s">
        <v>126</v>
      </c>
      <c r="E197" s="219" t="s">
        <v>260</v>
      </c>
      <c r="F197" s="220" t="s">
        <v>261</v>
      </c>
      <c r="G197" s="221" t="s">
        <v>129</v>
      </c>
      <c r="H197" s="222">
        <v>260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43</v>
      </c>
      <c r="O197" s="90"/>
      <c r="P197" s="228">
        <f>O197*H197</f>
        <v>0</v>
      </c>
      <c r="Q197" s="228">
        <v>0.23000000000000001</v>
      </c>
      <c r="R197" s="228">
        <f>Q197*H197</f>
        <v>59.800000000000004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130</v>
      </c>
      <c r="AT197" s="230" t="s">
        <v>126</v>
      </c>
      <c r="AU197" s="230" t="s">
        <v>88</v>
      </c>
      <c r="AY197" s="16" t="s">
        <v>124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86</v>
      </c>
      <c r="BK197" s="231">
        <f>ROUND(I197*H197,2)</f>
        <v>0</v>
      </c>
      <c r="BL197" s="16" t="s">
        <v>130</v>
      </c>
      <c r="BM197" s="230" t="s">
        <v>262</v>
      </c>
    </row>
    <row r="198" s="13" customFormat="1">
      <c r="A198" s="13"/>
      <c r="B198" s="232"/>
      <c r="C198" s="233"/>
      <c r="D198" s="234" t="s">
        <v>132</v>
      </c>
      <c r="E198" s="235" t="s">
        <v>1</v>
      </c>
      <c r="F198" s="236" t="s">
        <v>263</v>
      </c>
      <c r="G198" s="233"/>
      <c r="H198" s="237">
        <v>260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132</v>
      </c>
      <c r="AU198" s="243" t="s">
        <v>88</v>
      </c>
      <c r="AV198" s="13" t="s">
        <v>88</v>
      </c>
      <c r="AW198" s="13" t="s">
        <v>34</v>
      </c>
      <c r="AX198" s="13" t="s">
        <v>86</v>
      </c>
      <c r="AY198" s="243" t="s">
        <v>124</v>
      </c>
    </row>
    <row r="199" s="2" customFormat="1" ht="24.15" customHeight="1">
      <c r="A199" s="37"/>
      <c r="B199" s="38"/>
      <c r="C199" s="218" t="s">
        <v>264</v>
      </c>
      <c r="D199" s="218" t="s">
        <v>126</v>
      </c>
      <c r="E199" s="219" t="s">
        <v>265</v>
      </c>
      <c r="F199" s="220" t="s">
        <v>266</v>
      </c>
      <c r="G199" s="221" t="s">
        <v>129</v>
      </c>
      <c r="H199" s="222">
        <v>32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43</v>
      </c>
      <c r="O199" s="90"/>
      <c r="P199" s="228">
        <f>O199*H199</f>
        <v>0</v>
      </c>
      <c r="Q199" s="228">
        <v>0.61199999999999999</v>
      </c>
      <c r="R199" s="228">
        <f>Q199*H199</f>
        <v>19.584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130</v>
      </c>
      <c r="AT199" s="230" t="s">
        <v>126</v>
      </c>
      <c r="AU199" s="230" t="s">
        <v>88</v>
      </c>
      <c r="AY199" s="16" t="s">
        <v>124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86</v>
      </c>
      <c r="BK199" s="231">
        <f>ROUND(I199*H199,2)</f>
        <v>0</v>
      </c>
      <c r="BL199" s="16" t="s">
        <v>130</v>
      </c>
      <c r="BM199" s="230" t="s">
        <v>267</v>
      </c>
    </row>
    <row r="200" s="13" customFormat="1">
      <c r="A200" s="13"/>
      <c r="B200" s="232"/>
      <c r="C200" s="233"/>
      <c r="D200" s="234" t="s">
        <v>132</v>
      </c>
      <c r="E200" s="235" t="s">
        <v>1</v>
      </c>
      <c r="F200" s="236" t="s">
        <v>268</v>
      </c>
      <c r="G200" s="233"/>
      <c r="H200" s="237">
        <v>32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132</v>
      </c>
      <c r="AU200" s="243" t="s">
        <v>88</v>
      </c>
      <c r="AV200" s="13" t="s">
        <v>88</v>
      </c>
      <c r="AW200" s="13" t="s">
        <v>34</v>
      </c>
      <c r="AX200" s="13" t="s">
        <v>86</v>
      </c>
      <c r="AY200" s="243" t="s">
        <v>124</v>
      </c>
    </row>
    <row r="201" s="2" customFormat="1" ht="24.15" customHeight="1">
      <c r="A201" s="37"/>
      <c r="B201" s="38"/>
      <c r="C201" s="218" t="s">
        <v>269</v>
      </c>
      <c r="D201" s="218" t="s">
        <v>126</v>
      </c>
      <c r="E201" s="219" t="s">
        <v>270</v>
      </c>
      <c r="F201" s="220" t="s">
        <v>271</v>
      </c>
      <c r="G201" s="221" t="s">
        <v>129</v>
      </c>
      <c r="H201" s="222">
        <v>525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43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130</v>
      </c>
      <c r="AT201" s="230" t="s">
        <v>126</v>
      </c>
      <c r="AU201" s="230" t="s">
        <v>88</v>
      </c>
      <c r="AY201" s="16" t="s">
        <v>124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86</v>
      </c>
      <c r="BK201" s="231">
        <f>ROUND(I201*H201,2)</f>
        <v>0</v>
      </c>
      <c r="BL201" s="16" t="s">
        <v>130</v>
      </c>
      <c r="BM201" s="230" t="s">
        <v>272</v>
      </c>
    </row>
    <row r="202" s="13" customFormat="1">
      <c r="A202" s="13"/>
      <c r="B202" s="232"/>
      <c r="C202" s="233"/>
      <c r="D202" s="234" t="s">
        <v>132</v>
      </c>
      <c r="E202" s="235" t="s">
        <v>1</v>
      </c>
      <c r="F202" s="236" t="s">
        <v>273</v>
      </c>
      <c r="G202" s="233"/>
      <c r="H202" s="237">
        <v>525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132</v>
      </c>
      <c r="AU202" s="243" t="s">
        <v>88</v>
      </c>
      <c r="AV202" s="13" t="s">
        <v>88</v>
      </c>
      <c r="AW202" s="13" t="s">
        <v>34</v>
      </c>
      <c r="AX202" s="13" t="s">
        <v>86</v>
      </c>
      <c r="AY202" s="243" t="s">
        <v>124</v>
      </c>
    </row>
    <row r="203" s="2" customFormat="1" ht="24.15" customHeight="1">
      <c r="A203" s="37"/>
      <c r="B203" s="38"/>
      <c r="C203" s="218" t="s">
        <v>274</v>
      </c>
      <c r="D203" s="218" t="s">
        <v>126</v>
      </c>
      <c r="E203" s="219" t="s">
        <v>275</v>
      </c>
      <c r="F203" s="220" t="s">
        <v>276</v>
      </c>
      <c r="G203" s="221" t="s">
        <v>129</v>
      </c>
      <c r="H203" s="222">
        <v>260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43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130</v>
      </c>
      <c r="AT203" s="230" t="s">
        <v>126</v>
      </c>
      <c r="AU203" s="230" t="s">
        <v>88</v>
      </c>
      <c r="AY203" s="16" t="s">
        <v>124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86</v>
      </c>
      <c r="BK203" s="231">
        <f>ROUND(I203*H203,2)</f>
        <v>0</v>
      </c>
      <c r="BL203" s="16" t="s">
        <v>130</v>
      </c>
      <c r="BM203" s="230" t="s">
        <v>277</v>
      </c>
    </row>
    <row r="204" s="13" customFormat="1">
      <c r="A204" s="13"/>
      <c r="B204" s="232"/>
      <c r="C204" s="233"/>
      <c r="D204" s="234" t="s">
        <v>132</v>
      </c>
      <c r="E204" s="235" t="s">
        <v>1</v>
      </c>
      <c r="F204" s="236" t="s">
        <v>278</v>
      </c>
      <c r="G204" s="233"/>
      <c r="H204" s="237">
        <v>260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132</v>
      </c>
      <c r="AU204" s="243" t="s">
        <v>88</v>
      </c>
      <c r="AV204" s="13" t="s">
        <v>88</v>
      </c>
      <c r="AW204" s="13" t="s">
        <v>34</v>
      </c>
      <c r="AX204" s="13" t="s">
        <v>86</v>
      </c>
      <c r="AY204" s="243" t="s">
        <v>124</v>
      </c>
    </row>
    <row r="205" s="2" customFormat="1" ht="33" customHeight="1">
      <c r="A205" s="37"/>
      <c r="B205" s="38"/>
      <c r="C205" s="218" t="s">
        <v>279</v>
      </c>
      <c r="D205" s="218" t="s">
        <v>126</v>
      </c>
      <c r="E205" s="219" t="s">
        <v>280</v>
      </c>
      <c r="F205" s="220" t="s">
        <v>281</v>
      </c>
      <c r="G205" s="221" t="s">
        <v>129</v>
      </c>
      <c r="H205" s="222">
        <v>260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43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130</v>
      </c>
      <c r="AT205" s="230" t="s">
        <v>126</v>
      </c>
      <c r="AU205" s="230" t="s">
        <v>88</v>
      </c>
      <c r="AY205" s="16" t="s">
        <v>124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86</v>
      </c>
      <c r="BK205" s="231">
        <f>ROUND(I205*H205,2)</f>
        <v>0</v>
      </c>
      <c r="BL205" s="16" t="s">
        <v>130</v>
      </c>
      <c r="BM205" s="230" t="s">
        <v>282</v>
      </c>
    </row>
    <row r="206" s="13" customFormat="1">
      <c r="A206" s="13"/>
      <c r="B206" s="232"/>
      <c r="C206" s="233"/>
      <c r="D206" s="234" t="s">
        <v>132</v>
      </c>
      <c r="E206" s="235" t="s">
        <v>1</v>
      </c>
      <c r="F206" s="236" t="s">
        <v>258</v>
      </c>
      <c r="G206" s="233"/>
      <c r="H206" s="237">
        <v>10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132</v>
      </c>
      <c r="AU206" s="243" t="s">
        <v>88</v>
      </c>
      <c r="AV206" s="13" t="s">
        <v>88</v>
      </c>
      <c r="AW206" s="13" t="s">
        <v>34</v>
      </c>
      <c r="AX206" s="13" t="s">
        <v>78</v>
      </c>
      <c r="AY206" s="243" t="s">
        <v>124</v>
      </c>
    </row>
    <row r="207" s="13" customFormat="1">
      <c r="A207" s="13"/>
      <c r="B207" s="232"/>
      <c r="C207" s="233"/>
      <c r="D207" s="234" t="s">
        <v>132</v>
      </c>
      <c r="E207" s="235" t="s">
        <v>1</v>
      </c>
      <c r="F207" s="236" t="s">
        <v>142</v>
      </c>
      <c r="G207" s="233"/>
      <c r="H207" s="237">
        <v>250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132</v>
      </c>
      <c r="AU207" s="243" t="s">
        <v>88</v>
      </c>
      <c r="AV207" s="13" t="s">
        <v>88</v>
      </c>
      <c r="AW207" s="13" t="s">
        <v>34</v>
      </c>
      <c r="AX207" s="13" t="s">
        <v>78</v>
      </c>
      <c r="AY207" s="243" t="s">
        <v>124</v>
      </c>
    </row>
    <row r="208" s="14" customFormat="1">
      <c r="A208" s="14"/>
      <c r="B208" s="244"/>
      <c r="C208" s="245"/>
      <c r="D208" s="234" t="s">
        <v>132</v>
      </c>
      <c r="E208" s="246" t="s">
        <v>1</v>
      </c>
      <c r="F208" s="247" t="s">
        <v>161</v>
      </c>
      <c r="G208" s="245"/>
      <c r="H208" s="248">
        <v>260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132</v>
      </c>
      <c r="AU208" s="254" t="s">
        <v>88</v>
      </c>
      <c r="AV208" s="14" t="s">
        <v>130</v>
      </c>
      <c r="AW208" s="14" t="s">
        <v>34</v>
      </c>
      <c r="AX208" s="14" t="s">
        <v>86</v>
      </c>
      <c r="AY208" s="254" t="s">
        <v>124</v>
      </c>
    </row>
    <row r="209" s="2" customFormat="1" ht="33" customHeight="1">
      <c r="A209" s="37"/>
      <c r="B209" s="38"/>
      <c r="C209" s="218" t="s">
        <v>283</v>
      </c>
      <c r="D209" s="218" t="s">
        <v>126</v>
      </c>
      <c r="E209" s="219" t="s">
        <v>284</v>
      </c>
      <c r="F209" s="220" t="s">
        <v>285</v>
      </c>
      <c r="G209" s="221" t="s">
        <v>129</v>
      </c>
      <c r="H209" s="222">
        <v>265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43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130</v>
      </c>
      <c r="AT209" s="230" t="s">
        <v>126</v>
      </c>
      <c r="AU209" s="230" t="s">
        <v>88</v>
      </c>
      <c r="AY209" s="16" t="s">
        <v>124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86</v>
      </c>
      <c r="BK209" s="231">
        <f>ROUND(I209*H209,2)</f>
        <v>0</v>
      </c>
      <c r="BL209" s="16" t="s">
        <v>130</v>
      </c>
      <c r="BM209" s="230" t="s">
        <v>286</v>
      </c>
    </row>
    <row r="210" s="13" customFormat="1">
      <c r="A210" s="13"/>
      <c r="B210" s="232"/>
      <c r="C210" s="233"/>
      <c r="D210" s="234" t="s">
        <v>132</v>
      </c>
      <c r="E210" s="235" t="s">
        <v>1</v>
      </c>
      <c r="F210" s="236" t="s">
        <v>287</v>
      </c>
      <c r="G210" s="233"/>
      <c r="H210" s="237">
        <v>265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132</v>
      </c>
      <c r="AU210" s="243" t="s">
        <v>88</v>
      </c>
      <c r="AV210" s="13" t="s">
        <v>88</v>
      </c>
      <c r="AW210" s="13" t="s">
        <v>34</v>
      </c>
      <c r="AX210" s="13" t="s">
        <v>86</v>
      </c>
      <c r="AY210" s="243" t="s">
        <v>124</v>
      </c>
    </row>
    <row r="211" s="2" customFormat="1" ht="24.15" customHeight="1">
      <c r="A211" s="37"/>
      <c r="B211" s="38"/>
      <c r="C211" s="218" t="s">
        <v>288</v>
      </c>
      <c r="D211" s="218" t="s">
        <v>126</v>
      </c>
      <c r="E211" s="219" t="s">
        <v>289</v>
      </c>
      <c r="F211" s="220" t="s">
        <v>290</v>
      </c>
      <c r="G211" s="221" t="s">
        <v>129</v>
      </c>
      <c r="H211" s="222">
        <v>9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43</v>
      </c>
      <c r="O211" s="90"/>
      <c r="P211" s="228">
        <f>O211*H211</f>
        <v>0</v>
      </c>
      <c r="Q211" s="228">
        <v>0.084250000000000005</v>
      </c>
      <c r="R211" s="228">
        <f>Q211*H211</f>
        <v>0.75825000000000009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130</v>
      </c>
      <c r="AT211" s="230" t="s">
        <v>126</v>
      </c>
      <c r="AU211" s="230" t="s">
        <v>88</v>
      </c>
      <c r="AY211" s="16" t="s">
        <v>124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86</v>
      </c>
      <c r="BK211" s="231">
        <f>ROUND(I211*H211,2)</f>
        <v>0</v>
      </c>
      <c r="BL211" s="16" t="s">
        <v>130</v>
      </c>
      <c r="BM211" s="230" t="s">
        <v>291</v>
      </c>
    </row>
    <row r="212" s="13" customFormat="1">
      <c r="A212" s="13"/>
      <c r="B212" s="232"/>
      <c r="C212" s="233"/>
      <c r="D212" s="234" t="s">
        <v>132</v>
      </c>
      <c r="E212" s="235" t="s">
        <v>1</v>
      </c>
      <c r="F212" s="236" t="s">
        <v>292</v>
      </c>
      <c r="G212" s="233"/>
      <c r="H212" s="237">
        <v>9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132</v>
      </c>
      <c r="AU212" s="243" t="s">
        <v>88</v>
      </c>
      <c r="AV212" s="13" t="s">
        <v>88</v>
      </c>
      <c r="AW212" s="13" t="s">
        <v>34</v>
      </c>
      <c r="AX212" s="13" t="s">
        <v>86</v>
      </c>
      <c r="AY212" s="243" t="s">
        <v>124</v>
      </c>
    </row>
    <row r="213" s="2" customFormat="1" ht="16.5" customHeight="1">
      <c r="A213" s="37"/>
      <c r="B213" s="38"/>
      <c r="C213" s="259" t="s">
        <v>293</v>
      </c>
      <c r="D213" s="259" t="s">
        <v>195</v>
      </c>
      <c r="E213" s="260" t="s">
        <v>294</v>
      </c>
      <c r="F213" s="261" t="s">
        <v>295</v>
      </c>
      <c r="G213" s="262" t="s">
        <v>129</v>
      </c>
      <c r="H213" s="263">
        <v>4.5</v>
      </c>
      <c r="I213" s="264"/>
      <c r="J213" s="265">
        <f>ROUND(I213*H213,2)</f>
        <v>0</v>
      </c>
      <c r="K213" s="266"/>
      <c r="L213" s="267"/>
      <c r="M213" s="268" t="s">
        <v>1</v>
      </c>
      <c r="N213" s="269" t="s">
        <v>43</v>
      </c>
      <c r="O213" s="90"/>
      <c r="P213" s="228">
        <f>O213*H213</f>
        <v>0</v>
      </c>
      <c r="Q213" s="228">
        <v>0.13100000000000001</v>
      </c>
      <c r="R213" s="228">
        <f>Q213*H213</f>
        <v>0.58950000000000002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169</v>
      </c>
      <c r="AT213" s="230" t="s">
        <v>195</v>
      </c>
      <c r="AU213" s="230" t="s">
        <v>88</v>
      </c>
      <c r="AY213" s="16" t="s">
        <v>124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86</v>
      </c>
      <c r="BK213" s="231">
        <f>ROUND(I213*H213,2)</f>
        <v>0</v>
      </c>
      <c r="BL213" s="16" t="s">
        <v>130</v>
      </c>
      <c r="BM213" s="230" t="s">
        <v>296</v>
      </c>
    </row>
    <row r="214" s="13" customFormat="1">
      <c r="A214" s="13"/>
      <c r="B214" s="232"/>
      <c r="C214" s="233"/>
      <c r="D214" s="234" t="s">
        <v>132</v>
      </c>
      <c r="E214" s="235" t="s">
        <v>1</v>
      </c>
      <c r="F214" s="236" t="s">
        <v>297</v>
      </c>
      <c r="G214" s="233"/>
      <c r="H214" s="237">
        <v>4.5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132</v>
      </c>
      <c r="AU214" s="243" t="s">
        <v>88</v>
      </c>
      <c r="AV214" s="13" t="s">
        <v>88</v>
      </c>
      <c r="AW214" s="13" t="s">
        <v>34</v>
      </c>
      <c r="AX214" s="13" t="s">
        <v>86</v>
      </c>
      <c r="AY214" s="243" t="s">
        <v>124</v>
      </c>
    </row>
    <row r="215" s="2" customFormat="1" ht="24.15" customHeight="1">
      <c r="A215" s="37"/>
      <c r="B215" s="38"/>
      <c r="C215" s="259" t="s">
        <v>298</v>
      </c>
      <c r="D215" s="259" t="s">
        <v>195</v>
      </c>
      <c r="E215" s="260" t="s">
        <v>299</v>
      </c>
      <c r="F215" s="261" t="s">
        <v>300</v>
      </c>
      <c r="G215" s="262" t="s">
        <v>129</v>
      </c>
      <c r="H215" s="263">
        <v>4.5</v>
      </c>
      <c r="I215" s="264"/>
      <c r="J215" s="265">
        <f>ROUND(I215*H215,2)</f>
        <v>0</v>
      </c>
      <c r="K215" s="266"/>
      <c r="L215" s="267"/>
      <c r="M215" s="268" t="s">
        <v>1</v>
      </c>
      <c r="N215" s="269" t="s">
        <v>43</v>
      </c>
      <c r="O215" s="90"/>
      <c r="P215" s="228">
        <f>O215*H215</f>
        <v>0</v>
      </c>
      <c r="Q215" s="228">
        <v>0.13100000000000001</v>
      </c>
      <c r="R215" s="228">
        <f>Q215*H215</f>
        <v>0.58950000000000002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169</v>
      </c>
      <c r="AT215" s="230" t="s">
        <v>195</v>
      </c>
      <c r="AU215" s="230" t="s">
        <v>88</v>
      </c>
      <c r="AY215" s="16" t="s">
        <v>124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86</v>
      </c>
      <c r="BK215" s="231">
        <f>ROUND(I215*H215,2)</f>
        <v>0</v>
      </c>
      <c r="BL215" s="16" t="s">
        <v>130</v>
      </c>
      <c r="BM215" s="230" t="s">
        <v>301</v>
      </c>
    </row>
    <row r="216" s="13" customFormat="1">
      <c r="A216" s="13"/>
      <c r="B216" s="232"/>
      <c r="C216" s="233"/>
      <c r="D216" s="234" t="s">
        <v>132</v>
      </c>
      <c r="E216" s="235" t="s">
        <v>1</v>
      </c>
      <c r="F216" s="236" t="s">
        <v>297</v>
      </c>
      <c r="G216" s="233"/>
      <c r="H216" s="237">
        <v>4.5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132</v>
      </c>
      <c r="AU216" s="243" t="s">
        <v>88</v>
      </c>
      <c r="AV216" s="13" t="s">
        <v>88</v>
      </c>
      <c r="AW216" s="13" t="s">
        <v>34</v>
      </c>
      <c r="AX216" s="13" t="s">
        <v>86</v>
      </c>
      <c r="AY216" s="243" t="s">
        <v>124</v>
      </c>
    </row>
    <row r="217" s="2" customFormat="1" ht="24.15" customHeight="1">
      <c r="A217" s="37"/>
      <c r="B217" s="38"/>
      <c r="C217" s="218" t="s">
        <v>302</v>
      </c>
      <c r="D217" s="218" t="s">
        <v>126</v>
      </c>
      <c r="E217" s="219" t="s">
        <v>303</v>
      </c>
      <c r="F217" s="220" t="s">
        <v>304</v>
      </c>
      <c r="G217" s="221" t="s">
        <v>129</v>
      </c>
      <c r="H217" s="222">
        <v>35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43</v>
      </c>
      <c r="O217" s="90"/>
      <c r="P217" s="228">
        <f>O217*H217</f>
        <v>0</v>
      </c>
      <c r="Q217" s="228">
        <v>0.10362</v>
      </c>
      <c r="R217" s="228">
        <f>Q217*H217</f>
        <v>3.6267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130</v>
      </c>
      <c r="AT217" s="230" t="s">
        <v>126</v>
      </c>
      <c r="AU217" s="230" t="s">
        <v>88</v>
      </c>
      <c r="AY217" s="16" t="s">
        <v>124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86</v>
      </c>
      <c r="BK217" s="231">
        <f>ROUND(I217*H217,2)</f>
        <v>0</v>
      </c>
      <c r="BL217" s="16" t="s">
        <v>130</v>
      </c>
      <c r="BM217" s="230" t="s">
        <v>305</v>
      </c>
    </row>
    <row r="218" s="13" customFormat="1">
      <c r="A218" s="13"/>
      <c r="B218" s="232"/>
      <c r="C218" s="233"/>
      <c r="D218" s="234" t="s">
        <v>132</v>
      </c>
      <c r="E218" s="235" t="s">
        <v>1</v>
      </c>
      <c r="F218" s="236" t="s">
        <v>306</v>
      </c>
      <c r="G218" s="233"/>
      <c r="H218" s="237">
        <v>35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132</v>
      </c>
      <c r="AU218" s="243" t="s">
        <v>88</v>
      </c>
      <c r="AV218" s="13" t="s">
        <v>88</v>
      </c>
      <c r="AW218" s="13" t="s">
        <v>34</v>
      </c>
      <c r="AX218" s="13" t="s">
        <v>86</v>
      </c>
      <c r="AY218" s="243" t="s">
        <v>124</v>
      </c>
    </row>
    <row r="219" s="2" customFormat="1" ht="16.5" customHeight="1">
      <c r="A219" s="37"/>
      <c r="B219" s="38"/>
      <c r="C219" s="259" t="s">
        <v>307</v>
      </c>
      <c r="D219" s="259" t="s">
        <v>195</v>
      </c>
      <c r="E219" s="260" t="s">
        <v>308</v>
      </c>
      <c r="F219" s="261" t="s">
        <v>309</v>
      </c>
      <c r="G219" s="262" t="s">
        <v>129</v>
      </c>
      <c r="H219" s="263">
        <v>35</v>
      </c>
      <c r="I219" s="264"/>
      <c r="J219" s="265">
        <f>ROUND(I219*H219,2)</f>
        <v>0</v>
      </c>
      <c r="K219" s="266"/>
      <c r="L219" s="267"/>
      <c r="M219" s="268" t="s">
        <v>1</v>
      </c>
      <c r="N219" s="269" t="s">
        <v>43</v>
      </c>
      <c r="O219" s="90"/>
      <c r="P219" s="228">
        <f>O219*H219</f>
        <v>0</v>
      </c>
      <c r="Q219" s="228">
        <v>0.17599999999999999</v>
      </c>
      <c r="R219" s="228">
        <f>Q219*H219</f>
        <v>6.1599999999999993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169</v>
      </c>
      <c r="AT219" s="230" t="s">
        <v>195</v>
      </c>
      <c r="AU219" s="230" t="s">
        <v>88</v>
      </c>
      <c r="AY219" s="16" t="s">
        <v>124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86</v>
      </c>
      <c r="BK219" s="231">
        <f>ROUND(I219*H219,2)</f>
        <v>0</v>
      </c>
      <c r="BL219" s="16" t="s">
        <v>130</v>
      </c>
      <c r="BM219" s="230" t="s">
        <v>310</v>
      </c>
    </row>
    <row r="220" s="12" customFormat="1" ht="22.8" customHeight="1">
      <c r="A220" s="12"/>
      <c r="B220" s="202"/>
      <c r="C220" s="203"/>
      <c r="D220" s="204" t="s">
        <v>77</v>
      </c>
      <c r="E220" s="216" t="s">
        <v>175</v>
      </c>
      <c r="F220" s="216" t="s">
        <v>311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SUM(P221:P242)</f>
        <v>0</v>
      </c>
      <c r="Q220" s="210"/>
      <c r="R220" s="211">
        <f>SUM(R221:R242)</f>
        <v>76.524990000000017</v>
      </c>
      <c r="S220" s="210"/>
      <c r="T220" s="212">
        <f>SUM(T221:T242)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86</v>
      </c>
      <c r="AT220" s="214" t="s">
        <v>77</v>
      </c>
      <c r="AU220" s="214" t="s">
        <v>86</v>
      </c>
      <c r="AY220" s="213" t="s">
        <v>124</v>
      </c>
      <c r="BK220" s="215">
        <f>SUM(BK221:BK242)</f>
        <v>0</v>
      </c>
    </row>
    <row r="221" s="2" customFormat="1" ht="24.15" customHeight="1">
      <c r="A221" s="37"/>
      <c r="B221" s="38"/>
      <c r="C221" s="218" t="s">
        <v>312</v>
      </c>
      <c r="D221" s="218" t="s">
        <v>126</v>
      </c>
      <c r="E221" s="219" t="s">
        <v>313</v>
      </c>
      <c r="F221" s="220" t="s">
        <v>314</v>
      </c>
      <c r="G221" s="221" t="s">
        <v>315</v>
      </c>
      <c r="H221" s="222">
        <v>3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43</v>
      </c>
      <c r="O221" s="90"/>
      <c r="P221" s="228">
        <f>O221*H221</f>
        <v>0</v>
      </c>
      <c r="Q221" s="228">
        <v>1.0000000000000001E-05</v>
      </c>
      <c r="R221" s="228">
        <f>Q221*H221</f>
        <v>3.0000000000000004E-05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130</v>
      </c>
      <c r="AT221" s="230" t="s">
        <v>126</v>
      </c>
      <c r="AU221" s="230" t="s">
        <v>88</v>
      </c>
      <c r="AY221" s="16" t="s">
        <v>124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86</v>
      </c>
      <c r="BK221" s="231">
        <f>ROUND(I221*H221,2)</f>
        <v>0</v>
      </c>
      <c r="BL221" s="16" t="s">
        <v>130</v>
      </c>
      <c r="BM221" s="230" t="s">
        <v>316</v>
      </c>
    </row>
    <row r="222" s="2" customFormat="1" ht="24.15" customHeight="1">
      <c r="A222" s="37"/>
      <c r="B222" s="38"/>
      <c r="C222" s="259" t="s">
        <v>317</v>
      </c>
      <c r="D222" s="259" t="s">
        <v>195</v>
      </c>
      <c r="E222" s="260" t="s">
        <v>318</v>
      </c>
      <c r="F222" s="261" t="s">
        <v>319</v>
      </c>
      <c r="G222" s="262" t="s">
        <v>315</v>
      </c>
      <c r="H222" s="263">
        <v>1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43</v>
      </c>
      <c r="O222" s="90"/>
      <c r="P222" s="228">
        <f>O222*H222</f>
        <v>0</v>
      </c>
      <c r="Q222" s="228">
        <v>0.0040000000000000001</v>
      </c>
      <c r="R222" s="228">
        <f>Q222*H222</f>
        <v>0.0040000000000000001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169</v>
      </c>
      <c r="AT222" s="230" t="s">
        <v>195</v>
      </c>
      <c r="AU222" s="230" t="s">
        <v>88</v>
      </c>
      <c r="AY222" s="16" t="s">
        <v>124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86</v>
      </c>
      <c r="BK222" s="231">
        <f>ROUND(I222*H222,2)</f>
        <v>0</v>
      </c>
      <c r="BL222" s="16" t="s">
        <v>130</v>
      </c>
      <c r="BM222" s="230" t="s">
        <v>320</v>
      </c>
    </row>
    <row r="223" s="13" customFormat="1">
      <c r="A223" s="13"/>
      <c r="B223" s="232"/>
      <c r="C223" s="233"/>
      <c r="D223" s="234" t="s">
        <v>132</v>
      </c>
      <c r="E223" s="235" t="s">
        <v>1</v>
      </c>
      <c r="F223" s="236" t="s">
        <v>321</v>
      </c>
      <c r="G223" s="233"/>
      <c r="H223" s="237">
        <v>1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132</v>
      </c>
      <c r="AU223" s="243" t="s">
        <v>88</v>
      </c>
      <c r="AV223" s="13" t="s">
        <v>88</v>
      </c>
      <c r="AW223" s="13" t="s">
        <v>34</v>
      </c>
      <c r="AX223" s="13" t="s">
        <v>86</v>
      </c>
      <c r="AY223" s="243" t="s">
        <v>124</v>
      </c>
    </row>
    <row r="224" s="2" customFormat="1" ht="16.5" customHeight="1">
      <c r="A224" s="37"/>
      <c r="B224" s="38"/>
      <c r="C224" s="259" t="s">
        <v>322</v>
      </c>
      <c r="D224" s="259" t="s">
        <v>195</v>
      </c>
      <c r="E224" s="260" t="s">
        <v>323</v>
      </c>
      <c r="F224" s="261" t="s">
        <v>324</v>
      </c>
      <c r="G224" s="262" t="s">
        <v>315</v>
      </c>
      <c r="H224" s="263">
        <v>2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43</v>
      </c>
      <c r="O224" s="90"/>
      <c r="P224" s="228">
        <f>O224*H224</f>
        <v>0</v>
      </c>
      <c r="Q224" s="228">
        <v>0.0025999999999999999</v>
      </c>
      <c r="R224" s="228">
        <f>Q224*H224</f>
        <v>0.0051999999999999998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169</v>
      </c>
      <c r="AT224" s="230" t="s">
        <v>195</v>
      </c>
      <c r="AU224" s="230" t="s">
        <v>88</v>
      </c>
      <c r="AY224" s="16" t="s">
        <v>124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86</v>
      </c>
      <c r="BK224" s="231">
        <f>ROUND(I224*H224,2)</f>
        <v>0</v>
      </c>
      <c r="BL224" s="16" t="s">
        <v>130</v>
      </c>
      <c r="BM224" s="230" t="s">
        <v>325</v>
      </c>
    </row>
    <row r="225" s="13" customFormat="1">
      <c r="A225" s="13"/>
      <c r="B225" s="232"/>
      <c r="C225" s="233"/>
      <c r="D225" s="234" t="s">
        <v>132</v>
      </c>
      <c r="E225" s="235" t="s">
        <v>1</v>
      </c>
      <c r="F225" s="236" t="s">
        <v>326</v>
      </c>
      <c r="G225" s="233"/>
      <c r="H225" s="237">
        <v>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132</v>
      </c>
      <c r="AU225" s="243" t="s">
        <v>88</v>
      </c>
      <c r="AV225" s="13" t="s">
        <v>88</v>
      </c>
      <c r="AW225" s="13" t="s">
        <v>34</v>
      </c>
      <c r="AX225" s="13" t="s">
        <v>86</v>
      </c>
      <c r="AY225" s="243" t="s">
        <v>124</v>
      </c>
    </row>
    <row r="226" s="2" customFormat="1" ht="24.15" customHeight="1">
      <c r="A226" s="37"/>
      <c r="B226" s="38"/>
      <c r="C226" s="218" t="s">
        <v>327</v>
      </c>
      <c r="D226" s="218" t="s">
        <v>126</v>
      </c>
      <c r="E226" s="219" t="s">
        <v>328</v>
      </c>
      <c r="F226" s="220" t="s">
        <v>329</v>
      </c>
      <c r="G226" s="221" t="s">
        <v>315</v>
      </c>
      <c r="H226" s="222">
        <v>1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43</v>
      </c>
      <c r="O226" s="90"/>
      <c r="P226" s="228">
        <f>O226*H226</f>
        <v>0</v>
      </c>
      <c r="Q226" s="228">
        <v>0.11241</v>
      </c>
      <c r="R226" s="228">
        <f>Q226*H226</f>
        <v>0.11241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130</v>
      </c>
      <c r="AT226" s="230" t="s">
        <v>126</v>
      </c>
      <c r="AU226" s="230" t="s">
        <v>88</v>
      </c>
      <c r="AY226" s="16" t="s">
        <v>124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86</v>
      </c>
      <c r="BK226" s="231">
        <f>ROUND(I226*H226,2)</f>
        <v>0</v>
      </c>
      <c r="BL226" s="16" t="s">
        <v>130</v>
      </c>
      <c r="BM226" s="230" t="s">
        <v>330</v>
      </c>
    </row>
    <row r="227" s="13" customFormat="1">
      <c r="A227" s="13"/>
      <c r="B227" s="232"/>
      <c r="C227" s="233"/>
      <c r="D227" s="234" t="s">
        <v>132</v>
      </c>
      <c r="E227" s="235" t="s">
        <v>1</v>
      </c>
      <c r="F227" s="236" t="s">
        <v>86</v>
      </c>
      <c r="G227" s="233"/>
      <c r="H227" s="237">
        <v>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132</v>
      </c>
      <c r="AU227" s="243" t="s">
        <v>88</v>
      </c>
      <c r="AV227" s="13" t="s">
        <v>88</v>
      </c>
      <c r="AW227" s="13" t="s">
        <v>34</v>
      </c>
      <c r="AX227" s="13" t="s">
        <v>86</v>
      </c>
      <c r="AY227" s="243" t="s">
        <v>124</v>
      </c>
    </row>
    <row r="228" s="2" customFormat="1" ht="21.75" customHeight="1">
      <c r="A228" s="37"/>
      <c r="B228" s="38"/>
      <c r="C228" s="259" t="s">
        <v>331</v>
      </c>
      <c r="D228" s="259" t="s">
        <v>195</v>
      </c>
      <c r="E228" s="260" t="s">
        <v>332</v>
      </c>
      <c r="F228" s="261" t="s">
        <v>333</v>
      </c>
      <c r="G228" s="262" t="s">
        <v>315</v>
      </c>
      <c r="H228" s="263">
        <v>1</v>
      </c>
      <c r="I228" s="264"/>
      <c r="J228" s="265">
        <f>ROUND(I228*H228,2)</f>
        <v>0</v>
      </c>
      <c r="K228" s="266"/>
      <c r="L228" s="267"/>
      <c r="M228" s="268" t="s">
        <v>1</v>
      </c>
      <c r="N228" s="269" t="s">
        <v>43</v>
      </c>
      <c r="O228" s="90"/>
      <c r="P228" s="228">
        <f>O228*H228</f>
        <v>0</v>
      </c>
      <c r="Q228" s="228">
        <v>0.0061000000000000004</v>
      </c>
      <c r="R228" s="228">
        <f>Q228*H228</f>
        <v>0.0061000000000000004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169</v>
      </c>
      <c r="AT228" s="230" t="s">
        <v>195</v>
      </c>
      <c r="AU228" s="230" t="s">
        <v>88</v>
      </c>
      <c r="AY228" s="16" t="s">
        <v>124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86</v>
      </c>
      <c r="BK228" s="231">
        <f>ROUND(I228*H228,2)</f>
        <v>0</v>
      </c>
      <c r="BL228" s="16" t="s">
        <v>130</v>
      </c>
      <c r="BM228" s="230" t="s">
        <v>334</v>
      </c>
    </row>
    <row r="229" s="2" customFormat="1" ht="16.5" customHeight="1">
      <c r="A229" s="37"/>
      <c r="B229" s="38"/>
      <c r="C229" s="259" t="s">
        <v>335</v>
      </c>
      <c r="D229" s="259" t="s">
        <v>195</v>
      </c>
      <c r="E229" s="260" t="s">
        <v>336</v>
      </c>
      <c r="F229" s="261" t="s">
        <v>337</v>
      </c>
      <c r="G229" s="262" t="s">
        <v>315</v>
      </c>
      <c r="H229" s="263">
        <v>1</v>
      </c>
      <c r="I229" s="264"/>
      <c r="J229" s="265">
        <f>ROUND(I229*H229,2)</f>
        <v>0</v>
      </c>
      <c r="K229" s="266"/>
      <c r="L229" s="267"/>
      <c r="M229" s="268" t="s">
        <v>1</v>
      </c>
      <c r="N229" s="269" t="s">
        <v>43</v>
      </c>
      <c r="O229" s="90"/>
      <c r="P229" s="228">
        <f>O229*H229</f>
        <v>0</v>
      </c>
      <c r="Q229" s="228">
        <v>0.0030000000000000001</v>
      </c>
      <c r="R229" s="228">
        <f>Q229*H229</f>
        <v>0.0030000000000000001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169</v>
      </c>
      <c r="AT229" s="230" t="s">
        <v>195</v>
      </c>
      <c r="AU229" s="230" t="s">
        <v>88</v>
      </c>
      <c r="AY229" s="16" t="s">
        <v>124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86</v>
      </c>
      <c r="BK229" s="231">
        <f>ROUND(I229*H229,2)</f>
        <v>0</v>
      </c>
      <c r="BL229" s="16" t="s">
        <v>130</v>
      </c>
      <c r="BM229" s="230" t="s">
        <v>338</v>
      </c>
    </row>
    <row r="230" s="2" customFormat="1" ht="33" customHeight="1">
      <c r="A230" s="37"/>
      <c r="B230" s="38"/>
      <c r="C230" s="218" t="s">
        <v>339</v>
      </c>
      <c r="D230" s="218" t="s">
        <v>126</v>
      </c>
      <c r="E230" s="219" t="s">
        <v>340</v>
      </c>
      <c r="F230" s="220" t="s">
        <v>341</v>
      </c>
      <c r="G230" s="221" t="s">
        <v>145</v>
      </c>
      <c r="H230" s="222">
        <v>340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43</v>
      </c>
      <c r="O230" s="90"/>
      <c r="P230" s="228">
        <f>O230*H230</f>
        <v>0</v>
      </c>
      <c r="Q230" s="228">
        <v>0.15540000000000001</v>
      </c>
      <c r="R230" s="228">
        <f>Q230*H230</f>
        <v>52.836000000000006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130</v>
      </c>
      <c r="AT230" s="230" t="s">
        <v>126</v>
      </c>
      <c r="AU230" s="230" t="s">
        <v>88</v>
      </c>
      <c r="AY230" s="16" t="s">
        <v>124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86</v>
      </c>
      <c r="BK230" s="231">
        <f>ROUND(I230*H230,2)</f>
        <v>0</v>
      </c>
      <c r="BL230" s="16" t="s">
        <v>130</v>
      </c>
      <c r="BM230" s="230" t="s">
        <v>342</v>
      </c>
    </row>
    <row r="231" s="2" customFormat="1" ht="16.5" customHeight="1">
      <c r="A231" s="37"/>
      <c r="B231" s="38"/>
      <c r="C231" s="259" t="s">
        <v>343</v>
      </c>
      <c r="D231" s="259" t="s">
        <v>195</v>
      </c>
      <c r="E231" s="260" t="s">
        <v>344</v>
      </c>
      <c r="F231" s="261" t="s">
        <v>345</v>
      </c>
      <c r="G231" s="262" t="s">
        <v>145</v>
      </c>
      <c r="H231" s="263">
        <v>195</v>
      </c>
      <c r="I231" s="264"/>
      <c r="J231" s="265">
        <f>ROUND(I231*H231,2)</f>
        <v>0</v>
      </c>
      <c r="K231" s="266"/>
      <c r="L231" s="267"/>
      <c r="M231" s="268" t="s">
        <v>1</v>
      </c>
      <c r="N231" s="269" t="s">
        <v>43</v>
      </c>
      <c r="O231" s="90"/>
      <c r="P231" s="228">
        <f>O231*H231</f>
        <v>0</v>
      </c>
      <c r="Q231" s="228">
        <v>0.056120000000000003</v>
      </c>
      <c r="R231" s="228">
        <f>Q231*H231</f>
        <v>10.943400000000001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169</v>
      </c>
      <c r="AT231" s="230" t="s">
        <v>195</v>
      </c>
      <c r="AU231" s="230" t="s">
        <v>88</v>
      </c>
      <c r="AY231" s="16" t="s">
        <v>124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86</v>
      </c>
      <c r="BK231" s="231">
        <f>ROUND(I231*H231,2)</f>
        <v>0</v>
      </c>
      <c r="BL231" s="16" t="s">
        <v>130</v>
      </c>
      <c r="BM231" s="230" t="s">
        <v>346</v>
      </c>
    </row>
    <row r="232" s="13" customFormat="1">
      <c r="A232" s="13"/>
      <c r="B232" s="232"/>
      <c r="C232" s="233"/>
      <c r="D232" s="234" t="s">
        <v>132</v>
      </c>
      <c r="E232" s="235" t="s">
        <v>1</v>
      </c>
      <c r="F232" s="236" t="s">
        <v>347</v>
      </c>
      <c r="G232" s="233"/>
      <c r="H232" s="237">
        <v>195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132</v>
      </c>
      <c r="AU232" s="243" t="s">
        <v>88</v>
      </c>
      <c r="AV232" s="13" t="s">
        <v>88</v>
      </c>
      <c r="AW232" s="13" t="s">
        <v>34</v>
      </c>
      <c r="AX232" s="13" t="s">
        <v>86</v>
      </c>
      <c r="AY232" s="243" t="s">
        <v>124</v>
      </c>
    </row>
    <row r="233" s="2" customFormat="1" ht="16.5" customHeight="1">
      <c r="A233" s="37"/>
      <c r="B233" s="38"/>
      <c r="C233" s="259" t="s">
        <v>348</v>
      </c>
      <c r="D233" s="259" t="s">
        <v>195</v>
      </c>
      <c r="E233" s="260" t="s">
        <v>349</v>
      </c>
      <c r="F233" s="261" t="s">
        <v>350</v>
      </c>
      <c r="G233" s="262" t="s">
        <v>145</v>
      </c>
      <c r="H233" s="263">
        <v>145</v>
      </c>
      <c r="I233" s="264"/>
      <c r="J233" s="265">
        <f>ROUND(I233*H233,2)</f>
        <v>0</v>
      </c>
      <c r="K233" s="266"/>
      <c r="L233" s="267"/>
      <c r="M233" s="268" t="s">
        <v>1</v>
      </c>
      <c r="N233" s="269" t="s">
        <v>43</v>
      </c>
      <c r="O233" s="90"/>
      <c r="P233" s="228">
        <f>O233*H233</f>
        <v>0</v>
      </c>
      <c r="Q233" s="228">
        <v>0.080000000000000002</v>
      </c>
      <c r="R233" s="228">
        <f>Q233*H233</f>
        <v>11.6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169</v>
      </c>
      <c r="AT233" s="230" t="s">
        <v>195</v>
      </c>
      <c r="AU233" s="230" t="s">
        <v>88</v>
      </c>
      <c r="AY233" s="16" t="s">
        <v>124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86</v>
      </c>
      <c r="BK233" s="231">
        <f>ROUND(I233*H233,2)</f>
        <v>0</v>
      </c>
      <c r="BL233" s="16" t="s">
        <v>130</v>
      </c>
      <c r="BM233" s="230" t="s">
        <v>351</v>
      </c>
    </row>
    <row r="234" s="13" customFormat="1">
      <c r="A234" s="13"/>
      <c r="B234" s="232"/>
      <c r="C234" s="233"/>
      <c r="D234" s="234" t="s">
        <v>132</v>
      </c>
      <c r="E234" s="235" t="s">
        <v>1</v>
      </c>
      <c r="F234" s="236" t="s">
        <v>352</v>
      </c>
      <c r="G234" s="233"/>
      <c r="H234" s="237">
        <v>145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132</v>
      </c>
      <c r="AU234" s="243" t="s">
        <v>88</v>
      </c>
      <c r="AV234" s="13" t="s">
        <v>88</v>
      </c>
      <c r="AW234" s="13" t="s">
        <v>34</v>
      </c>
      <c r="AX234" s="13" t="s">
        <v>86</v>
      </c>
      <c r="AY234" s="243" t="s">
        <v>124</v>
      </c>
    </row>
    <row r="235" s="2" customFormat="1" ht="24.15" customHeight="1">
      <c r="A235" s="37"/>
      <c r="B235" s="38"/>
      <c r="C235" s="218" t="s">
        <v>353</v>
      </c>
      <c r="D235" s="218" t="s">
        <v>126</v>
      </c>
      <c r="E235" s="219" t="s">
        <v>354</v>
      </c>
      <c r="F235" s="220" t="s">
        <v>355</v>
      </c>
      <c r="G235" s="221" t="s">
        <v>145</v>
      </c>
      <c r="H235" s="222">
        <v>8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43</v>
      </c>
      <c r="O235" s="90"/>
      <c r="P235" s="228">
        <f>O235*H235</f>
        <v>0</v>
      </c>
      <c r="Q235" s="228">
        <v>0.10095</v>
      </c>
      <c r="R235" s="228">
        <f>Q235*H235</f>
        <v>0.80759999999999998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130</v>
      </c>
      <c r="AT235" s="230" t="s">
        <v>126</v>
      </c>
      <c r="AU235" s="230" t="s">
        <v>88</v>
      </c>
      <c r="AY235" s="16" t="s">
        <v>124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86</v>
      </c>
      <c r="BK235" s="231">
        <f>ROUND(I235*H235,2)</f>
        <v>0</v>
      </c>
      <c r="BL235" s="16" t="s">
        <v>130</v>
      </c>
      <c r="BM235" s="230" t="s">
        <v>356</v>
      </c>
    </row>
    <row r="236" s="2" customFormat="1" ht="16.5" customHeight="1">
      <c r="A236" s="37"/>
      <c r="B236" s="38"/>
      <c r="C236" s="259" t="s">
        <v>357</v>
      </c>
      <c r="D236" s="259" t="s">
        <v>195</v>
      </c>
      <c r="E236" s="260" t="s">
        <v>358</v>
      </c>
      <c r="F236" s="261" t="s">
        <v>359</v>
      </c>
      <c r="G236" s="262" t="s">
        <v>145</v>
      </c>
      <c r="H236" s="263">
        <v>8</v>
      </c>
      <c r="I236" s="264"/>
      <c r="J236" s="265">
        <f>ROUND(I236*H236,2)</f>
        <v>0</v>
      </c>
      <c r="K236" s="266"/>
      <c r="L236" s="267"/>
      <c r="M236" s="268" t="s">
        <v>1</v>
      </c>
      <c r="N236" s="269" t="s">
        <v>43</v>
      </c>
      <c r="O236" s="90"/>
      <c r="P236" s="228">
        <f>O236*H236</f>
        <v>0</v>
      </c>
      <c r="Q236" s="228">
        <v>0.024</v>
      </c>
      <c r="R236" s="228">
        <f>Q236*H236</f>
        <v>0.192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169</v>
      </c>
      <c r="AT236" s="230" t="s">
        <v>195</v>
      </c>
      <c r="AU236" s="230" t="s">
        <v>88</v>
      </c>
      <c r="AY236" s="16" t="s">
        <v>124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86</v>
      </c>
      <c r="BK236" s="231">
        <f>ROUND(I236*H236,2)</f>
        <v>0</v>
      </c>
      <c r="BL236" s="16" t="s">
        <v>130</v>
      </c>
      <c r="BM236" s="230" t="s">
        <v>360</v>
      </c>
    </row>
    <row r="237" s="2" customFormat="1" ht="24.15" customHeight="1">
      <c r="A237" s="37"/>
      <c r="B237" s="38"/>
      <c r="C237" s="218" t="s">
        <v>361</v>
      </c>
      <c r="D237" s="218" t="s">
        <v>126</v>
      </c>
      <c r="E237" s="219" t="s">
        <v>362</v>
      </c>
      <c r="F237" s="220" t="s">
        <v>363</v>
      </c>
      <c r="G237" s="221" t="s">
        <v>145</v>
      </c>
      <c r="H237" s="222">
        <v>25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43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130</v>
      </c>
      <c r="AT237" s="230" t="s">
        <v>126</v>
      </c>
      <c r="AU237" s="230" t="s">
        <v>88</v>
      </c>
      <c r="AY237" s="16" t="s">
        <v>124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86</v>
      </c>
      <c r="BK237" s="231">
        <f>ROUND(I237*H237,2)</f>
        <v>0</v>
      </c>
      <c r="BL237" s="16" t="s">
        <v>130</v>
      </c>
      <c r="BM237" s="230" t="s">
        <v>364</v>
      </c>
    </row>
    <row r="238" s="13" customFormat="1">
      <c r="A238" s="13"/>
      <c r="B238" s="232"/>
      <c r="C238" s="233"/>
      <c r="D238" s="234" t="s">
        <v>132</v>
      </c>
      <c r="E238" s="235" t="s">
        <v>1</v>
      </c>
      <c r="F238" s="236" t="s">
        <v>365</v>
      </c>
      <c r="G238" s="233"/>
      <c r="H238" s="237">
        <v>25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132</v>
      </c>
      <c r="AU238" s="243" t="s">
        <v>88</v>
      </c>
      <c r="AV238" s="13" t="s">
        <v>88</v>
      </c>
      <c r="AW238" s="13" t="s">
        <v>34</v>
      </c>
      <c r="AX238" s="13" t="s">
        <v>86</v>
      </c>
      <c r="AY238" s="243" t="s">
        <v>124</v>
      </c>
    </row>
    <row r="239" s="2" customFormat="1" ht="33" customHeight="1">
      <c r="A239" s="37"/>
      <c r="B239" s="38"/>
      <c r="C239" s="218" t="s">
        <v>366</v>
      </c>
      <c r="D239" s="218" t="s">
        <v>126</v>
      </c>
      <c r="E239" s="219" t="s">
        <v>367</v>
      </c>
      <c r="F239" s="220" t="s">
        <v>368</v>
      </c>
      <c r="G239" s="221" t="s">
        <v>145</v>
      </c>
      <c r="H239" s="222">
        <v>25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43</v>
      </c>
      <c r="O239" s="90"/>
      <c r="P239" s="228">
        <f>O239*H239</f>
        <v>0</v>
      </c>
      <c r="Q239" s="228">
        <v>0.00060999999999999997</v>
      </c>
      <c r="R239" s="228">
        <f>Q239*H239</f>
        <v>0.01525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130</v>
      </c>
      <c r="AT239" s="230" t="s">
        <v>126</v>
      </c>
      <c r="AU239" s="230" t="s">
        <v>88</v>
      </c>
      <c r="AY239" s="16" t="s">
        <v>124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86</v>
      </c>
      <c r="BK239" s="231">
        <f>ROUND(I239*H239,2)</f>
        <v>0</v>
      </c>
      <c r="BL239" s="16" t="s">
        <v>130</v>
      </c>
      <c r="BM239" s="230" t="s">
        <v>369</v>
      </c>
    </row>
    <row r="240" s="13" customFormat="1">
      <c r="A240" s="13"/>
      <c r="B240" s="232"/>
      <c r="C240" s="233"/>
      <c r="D240" s="234" t="s">
        <v>132</v>
      </c>
      <c r="E240" s="235" t="s">
        <v>1</v>
      </c>
      <c r="F240" s="236" t="s">
        <v>365</v>
      </c>
      <c r="G240" s="233"/>
      <c r="H240" s="237">
        <v>25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132</v>
      </c>
      <c r="AU240" s="243" t="s">
        <v>88</v>
      </c>
      <c r="AV240" s="13" t="s">
        <v>88</v>
      </c>
      <c r="AW240" s="13" t="s">
        <v>34</v>
      </c>
      <c r="AX240" s="13" t="s">
        <v>86</v>
      </c>
      <c r="AY240" s="243" t="s">
        <v>124</v>
      </c>
    </row>
    <row r="241" s="2" customFormat="1" ht="24.15" customHeight="1">
      <c r="A241" s="37"/>
      <c r="B241" s="38"/>
      <c r="C241" s="218" t="s">
        <v>370</v>
      </c>
      <c r="D241" s="218" t="s">
        <v>126</v>
      </c>
      <c r="E241" s="219" t="s">
        <v>371</v>
      </c>
      <c r="F241" s="220" t="s">
        <v>372</v>
      </c>
      <c r="G241" s="221" t="s">
        <v>145</v>
      </c>
      <c r="H241" s="222">
        <v>25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43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130</v>
      </c>
      <c r="AT241" s="230" t="s">
        <v>126</v>
      </c>
      <c r="AU241" s="230" t="s">
        <v>88</v>
      </c>
      <c r="AY241" s="16" t="s">
        <v>124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86</v>
      </c>
      <c r="BK241" s="231">
        <f>ROUND(I241*H241,2)</f>
        <v>0</v>
      </c>
      <c r="BL241" s="16" t="s">
        <v>130</v>
      </c>
      <c r="BM241" s="230" t="s">
        <v>373</v>
      </c>
    </row>
    <row r="242" s="13" customFormat="1">
      <c r="A242" s="13"/>
      <c r="B242" s="232"/>
      <c r="C242" s="233"/>
      <c r="D242" s="234" t="s">
        <v>132</v>
      </c>
      <c r="E242" s="235" t="s">
        <v>1</v>
      </c>
      <c r="F242" s="236" t="s">
        <v>374</v>
      </c>
      <c r="G242" s="233"/>
      <c r="H242" s="237">
        <v>25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132</v>
      </c>
      <c r="AU242" s="243" t="s">
        <v>88</v>
      </c>
      <c r="AV242" s="13" t="s">
        <v>88</v>
      </c>
      <c r="AW242" s="13" t="s">
        <v>34</v>
      </c>
      <c r="AX242" s="13" t="s">
        <v>86</v>
      </c>
      <c r="AY242" s="243" t="s">
        <v>124</v>
      </c>
    </row>
    <row r="243" s="12" customFormat="1" ht="22.8" customHeight="1">
      <c r="A243" s="12"/>
      <c r="B243" s="202"/>
      <c r="C243" s="203"/>
      <c r="D243" s="204" t="s">
        <v>77</v>
      </c>
      <c r="E243" s="216" t="s">
        <v>375</v>
      </c>
      <c r="F243" s="216" t="s">
        <v>376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SUM(P244:P252)</f>
        <v>0</v>
      </c>
      <c r="Q243" s="210"/>
      <c r="R243" s="211">
        <f>SUM(R244:R252)</f>
        <v>0</v>
      </c>
      <c r="S243" s="210"/>
      <c r="T243" s="212">
        <f>SUM(T244:T252)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86</v>
      </c>
      <c r="AT243" s="214" t="s">
        <v>77</v>
      </c>
      <c r="AU243" s="214" t="s">
        <v>86</v>
      </c>
      <c r="AY243" s="213" t="s">
        <v>124</v>
      </c>
      <c r="BK243" s="215">
        <f>SUM(BK244:BK252)</f>
        <v>0</v>
      </c>
    </row>
    <row r="244" s="2" customFormat="1" ht="37.8" customHeight="1">
      <c r="A244" s="37"/>
      <c r="B244" s="38"/>
      <c r="C244" s="218" t="s">
        <v>377</v>
      </c>
      <c r="D244" s="218" t="s">
        <v>126</v>
      </c>
      <c r="E244" s="219" t="s">
        <v>378</v>
      </c>
      <c r="F244" s="220" t="s">
        <v>379</v>
      </c>
      <c r="G244" s="221" t="s">
        <v>172</v>
      </c>
      <c r="H244" s="222">
        <v>18.25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43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130</v>
      </c>
      <c r="AT244" s="230" t="s">
        <v>126</v>
      </c>
      <c r="AU244" s="230" t="s">
        <v>88</v>
      </c>
      <c r="AY244" s="16" t="s">
        <v>124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86</v>
      </c>
      <c r="BK244" s="231">
        <f>ROUND(I244*H244,2)</f>
        <v>0</v>
      </c>
      <c r="BL244" s="16" t="s">
        <v>130</v>
      </c>
      <c r="BM244" s="230" t="s">
        <v>380</v>
      </c>
    </row>
    <row r="245" s="13" customFormat="1">
      <c r="A245" s="13"/>
      <c r="B245" s="232"/>
      <c r="C245" s="233"/>
      <c r="D245" s="234" t="s">
        <v>132</v>
      </c>
      <c r="E245" s="235" t="s">
        <v>1</v>
      </c>
      <c r="F245" s="236" t="s">
        <v>381</v>
      </c>
      <c r="G245" s="233"/>
      <c r="H245" s="237">
        <v>3.8999999999999999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132</v>
      </c>
      <c r="AU245" s="243" t="s">
        <v>88</v>
      </c>
      <c r="AV245" s="13" t="s">
        <v>88</v>
      </c>
      <c r="AW245" s="13" t="s">
        <v>34</v>
      </c>
      <c r="AX245" s="13" t="s">
        <v>78</v>
      </c>
      <c r="AY245" s="243" t="s">
        <v>124</v>
      </c>
    </row>
    <row r="246" s="13" customFormat="1">
      <c r="A246" s="13"/>
      <c r="B246" s="232"/>
      <c r="C246" s="233"/>
      <c r="D246" s="234" t="s">
        <v>132</v>
      </c>
      <c r="E246" s="235" t="s">
        <v>1</v>
      </c>
      <c r="F246" s="236" t="s">
        <v>382</v>
      </c>
      <c r="G246" s="233"/>
      <c r="H246" s="237">
        <v>14.35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132</v>
      </c>
      <c r="AU246" s="243" t="s">
        <v>88</v>
      </c>
      <c r="AV246" s="13" t="s">
        <v>88</v>
      </c>
      <c r="AW246" s="13" t="s">
        <v>34</v>
      </c>
      <c r="AX246" s="13" t="s">
        <v>78</v>
      </c>
      <c r="AY246" s="243" t="s">
        <v>124</v>
      </c>
    </row>
    <row r="247" s="14" customFormat="1">
      <c r="A247" s="14"/>
      <c r="B247" s="244"/>
      <c r="C247" s="245"/>
      <c r="D247" s="234" t="s">
        <v>132</v>
      </c>
      <c r="E247" s="246" t="s">
        <v>1</v>
      </c>
      <c r="F247" s="247" t="s">
        <v>161</v>
      </c>
      <c r="G247" s="245"/>
      <c r="H247" s="248">
        <v>18.25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132</v>
      </c>
      <c r="AU247" s="254" t="s">
        <v>88</v>
      </c>
      <c r="AV247" s="14" t="s">
        <v>130</v>
      </c>
      <c r="AW247" s="14" t="s">
        <v>34</v>
      </c>
      <c r="AX247" s="14" t="s">
        <v>86</v>
      </c>
      <c r="AY247" s="254" t="s">
        <v>124</v>
      </c>
    </row>
    <row r="248" s="2" customFormat="1" ht="44.25" customHeight="1">
      <c r="A248" s="37"/>
      <c r="B248" s="38"/>
      <c r="C248" s="218" t="s">
        <v>383</v>
      </c>
      <c r="D248" s="218" t="s">
        <v>126</v>
      </c>
      <c r="E248" s="219" t="s">
        <v>384</v>
      </c>
      <c r="F248" s="220" t="s">
        <v>385</v>
      </c>
      <c r="G248" s="221" t="s">
        <v>172</v>
      </c>
      <c r="H248" s="222">
        <v>96.799999999999997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43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130</v>
      </c>
      <c r="AT248" s="230" t="s">
        <v>126</v>
      </c>
      <c r="AU248" s="230" t="s">
        <v>88</v>
      </c>
      <c r="AY248" s="16" t="s">
        <v>124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86</v>
      </c>
      <c r="BK248" s="231">
        <f>ROUND(I248*H248,2)</f>
        <v>0</v>
      </c>
      <c r="BL248" s="16" t="s">
        <v>130</v>
      </c>
      <c r="BM248" s="230" t="s">
        <v>386</v>
      </c>
    </row>
    <row r="249" s="13" customFormat="1">
      <c r="A249" s="13"/>
      <c r="B249" s="232"/>
      <c r="C249" s="233"/>
      <c r="D249" s="234" t="s">
        <v>132</v>
      </c>
      <c r="E249" s="235" t="s">
        <v>1</v>
      </c>
      <c r="F249" s="236" t="s">
        <v>387</v>
      </c>
      <c r="G249" s="233"/>
      <c r="H249" s="237">
        <v>96.799999999999997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132</v>
      </c>
      <c r="AU249" s="243" t="s">
        <v>88</v>
      </c>
      <c r="AV249" s="13" t="s">
        <v>88</v>
      </c>
      <c r="AW249" s="13" t="s">
        <v>34</v>
      </c>
      <c r="AX249" s="13" t="s">
        <v>86</v>
      </c>
      <c r="AY249" s="243" t="s">
        <v>124</v>
      </c>
    </row>
    <row r="250" s="2" customFormat="1" ht="44.25" customHeight="1">
      <c r="A250" s="37"/>
      <c r="B250" s="38"/>
      <c r="C250" s="218" t="s">
        <v>388</v>
      </c>
      <c r="D250" s="218" t="s">
        <v>126</v>
      </c>
      <c r="E250" s="219" t="s">
        <v>389</v>
      </c>
      <c r="F250" s="220" t="s">
        <v>390</v>
      </c>
      <c r="G250" s="221" t="s">
        <v>172</v>
      </c>
      <c r="H250" s="222">
        <v>57.200000000000003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43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130</v>
      </c>
      <c r="AT250" s="230" t="s">
        <v>126</v>
      </c>
      <c r="AU250" s="230" t="s">
        <v>88</v>
      </c>
      <c r="AY250" s="16" t="s">
        <v>124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86</v>
      </c>
      <c r="BK250" s="231">
        <f>ROUND(I250*H250,2)</f>
        <v>0</v>
      </c>
      <c r="BL250" s="16" t="s">
        <v>130</v>
      </c>
      <c r="BM250" s="230" t="s">
        <v>391</v>
      </c>
    </row>
    <row r="251" s="13" customFormat="1">
      <c r="A251" s="13"/>
      <c r="B251" s="232"/>
      <c r="C251" s="233"/>
      <c r="D251" s="234" t="s">
        <v>132</v>
      </c>
      <c r="E251" s="235" t="s">
        <v>1</v>
      </c>
      <c r="F251" s="236" t="s">
        <v>392</v>
      </c>
      <c r="G251" s="233"/>
      <c r="H251" s="237">
        <v>57.200000000000003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132</v>
      </c>
      <c r="AU251" s="243" t="s">
        <v>88</v>
      </c>
      <c r="AV251" s="13" t="s">
        <v>88</v>
      </c>
      <c r="AW251" s="13" t="s">
        <v>34</v>
      </c>
      <c r="AX251" s="13" t="s">
        <v>86</v>
      </c>
      <c r="AY251" s="243" t="s">
        <v>124</v>
      </c>
    </row>
    <row r="252" s="2" customFormat="1" ht="24.15" customHeight="1">
      <c r="A252" s="37"/>
      <c r="B252" s="38"/>
      <c r="C252" s="218" t="s">
        <v>393</v>
      </c>
      <c r="D252" s="218" t="s">
        <v>126</v>
      </c>
      <c r="E252" s="219" t="s">
        <v>394</v>
      </c>
      <c r="F252" s="220" t="s">
        <v>395</v>
      </c>
      <c r="G252" s="221" t="s">
        <v>172</v>
      </c>
      <c r="H252" s="222">
        <v>172.55000000000001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43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130</v>
      </c>
      <c r="AT252" s="230" t="s">
        <v>126</v>
      </c>
      <c r="AU252" s="230" t="s">
        <v>88</v>
      </c>
      <c r="AY252" s="16" t="s">
        <v>124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86</v>
      </c>
      <c r="BK252" s="231">
        <f>ROUND(I252*H252,2)</f>
        <v>0</v>
      </c>
      <c r="BL252" s="16" t="s">
        <v>130</v>
      </c>
      <c r="BM252" s="230" t="s">
        <v>396</v>
      </c>
    </row>
    <row r="253" s="12" customFormat="1" ht="22.8" customHeight="1">
      <c r="A253" s="12"/>
      <c r="B253" s="202"/>
      <c r="C253" s="203"/>
      <c r="D253" s="204" t="s">
        <v>77</v>
      </c>
      <c r="E253" s="216" t="s">
        <v>397</v>
      </c>
      <c r="F253" s="216" t="s">
        <v>398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P254</f>
        <v>0</v>
      </c>
      <c r="Q253" s="210"/>
      <c r="R253" s="211">
        <f>R254</f>
        <v>0</v>
      </c>
      <c r="S253" s="210"/>
      <c r="T253" s="212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86</v>
      </c>
      <c r="AT253" s="214" t="s">
        <v>77</v>
      </c>
      <c r="AU253" s="214" t="s">
        <v>86</v>
      </c>
      <c r="AY253" s="213" t="s">
        <v>124</v>
      </c>
      <c r="BK253" s="215">
        <f>BK254</f>
        <v>0</v>
      </c>
    </row>
    <row r="254" s="2" customFormat="1" ht="33" customHeight="1">
      <c r="A254" s="37"/>
      <c r="B254" s="38"/>
      <c r="C254" s="218" t="s">
        <v>399</v>
      </c>
      <c r="D254" s="218" t="s">
        <v>126</v>
      </c>
      <c r="E254" s="219" t="s">
        <v>400</v>
      </c>
      <c r="F254" s="220" t="s">
        <v>401</v>
      </c>
      <c r="G254" s="221" t="s">
        <v>172</v>
      </c>
      <c r="H254" s="222">
        <v>208.20699999999999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43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130</v>
      </c>
      <c r="AT254" s="230" t="s">
        <v>126</v>
      </c>
      <c r="AU254" s="230" t="s">
        <v>88</v>
      </c>
      <c r="AY254" s="16" t="s">
        <v>124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86</v>
      </c>
      <c r="BK254" s="231">
        <f>ROUND(I254*H254,2)</f>
        <v>0</v>
      </c>
      <c r="BL254" s="16" t="s">
        <v>130</v>
      </c>
      <c r="BM254" s="230" t="s">
        <v>402</v>
      </c>
    </row>
    <row r="255" s="12" customFormat="1" ht="25.92" customHeight="1">
      <c r="A255" s="12"/>
      <c r="B255" s="202"/>
      <c r="C255" s="203"/>
      <c r="D255" s="204" t="s">
        <v>77</v>
      </c>
      <c r="E255" s="205" t="s">
        <v>195</v>
      </c>
      <c r="F255" s="205" t="s">
        <v>403</v>
      </c>
      <c r="G255" s="203"/>
      <c r="H255" s="203"/>
      <c r="I255" s="206"/>
      <c r="J255" s="207">
        <f>BK255</f>
        <v>0</v>
      </c>
      <c r="K255" s="203"/>
      <c r="L255" s="208"/>
      <c r="M255" s="209"/>
      <c r="N255" s="210"/>
      <c r="O255" s="210"/>
      <c r="P255" s="211">
        <f>P256</f>
        <v>0</v>
      </c>
      <c r="Q255" s="210"/>
      <c r="R255" s="211">
        <f>R256</f>
        <v>0.033000000000000002</v>
      </c>
      <c r="S255" s="210"/>
      <c r="T255" s="212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3" t="s">
        <v>138</v>
      </c>
      <c r="AT255" s="214" t="s">
        <v>77</v>
      </c>
      <c r="AU255" s="214" t="s">
        <v>78</v>
      </c>
      <c r="AY255" s="213" t="s">
        <v>124</v>
      </c>
      <c r="BK255" s="215">
        <f>BK256</f>
        <v>0</v>
      </c>
    </row>
    <row r="256" s="12" customFormat="1" ht="22.8" customHeight="1">
      <c r="A256" s="12"/>
      <c r="B256" s="202"/>
      <c r="C256" s="203"/>
      <c r="D256" s="204" t="s">
        <v>77</v>
      </c>
      <c r="E256" s="216" t="s">
        <v>404</v>
      </c>
      <c r="F256" s="216" t="s">
        <v>405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SUM(P257:P265)</f>
        <v>0</v>
      </c>
      <c r="Q256" s="210"/>
      <c r="R256" s="211">
        <f>SUM(R257:R265)</f>
        <v>0.033000000000000002</v>
      </c>
      <c r="S256" s="210"/>
      <c r="T256" s="212">
        <f>SUM(T257:T265)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138</v>
      </c>
      <c r="AT256" s="214" t="s">
        <v>77</v>
      </c>
      <c r="AU256" s="214" t="s">
        <v>86</v>
      </c>
      <c r="AY256" s="213" t="s">
        <v>124</v>
      </c>
      <c r="BK256" s="215">
        <f>SUM(BK257:BK265)</f>
        <v>0</v>
      </c>
    </row>
    <row r="257" s="2" customFormat="1" ht="16.5" customHeight="1">
      <c r="A257" s="37"/>
      <c r="B257" s="38"/>
      <c r="C257" s="218" t="s">
        <v>406</v>
      </c>
      <c r="D257" s="218" t="s">
        <v>126</v>
      </c>
      <c r="E257" s="219" t="s">
        <v>407</v>
      </c>
      <c r="F257" s="220" t="s">
        <v>408</v>
      </c>
      <c r="G257" s="221" t="s">
        <v>145</v>
      </c>
      <c r="H257" s="222">
        <v>15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43</v>
      </c>
      <c r="O257" s="90"/>
      <c r="P257" s="228">
        <f>O257*H257</f>
        <v>0</v>
      </c>
      <c r="Q257" s="228">
        <v>0.0022000000000000001</v>
      </c>
      <c r="R257" s="228">
        <f>Q257*H257</f>
        <v>0.033000000000000002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216</v>
      </c>
      <c r="AT257" s="230" t="s">
        <v>126</v>
      </c>
      <c r="AU257" s="230" t="s">
        <v>88</v>
      </c>
      <c r="AY257" s="16" t="s">
        <v>124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86</v>
      </c>
      <c r="BK257" s="231">
        <f>ROUND(I257*H257,2)</f>
        <v>0</v>
      </c>
      <c r="BL257" s="16" t="s">
        <v>216</v>
      </c>
      <c r="BM257" s="230" t="s">
        <v>409</v>
      </c>
    </row>
    <row r="258" s="2" customFormat="1">
      <c r="A258" s="37"/>
      <c r="B258" s="38"/>
      <c r="C258" s="39"/>
      <c r="D258" s="234" t="s">
        <v>166</v>
      </c>
      <c r="E258" s="39"/>
      <c r="F258" s="255" t="s">
        <v>410</v>
      </c>
      <c r="G258" s="39"/>
      <c r="H258" s="39"/>
      <c r="I258" s="256"/>
      <c r="J258" s="39"/>
      <c r="K258" s="39"/>
      <c r="L258" s="43"/>
      <c r="M258" s="257"/>
      <c r="N258" s="258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166</v>
      </c>
      <c r="AU258" s="16" t="s">
        <v>88</v>
      </c>
    </row>
    <row r="259" s="13" customFormat="1">
      <c r="A259" s="13"/>
      <c r="B259" s="232"/>
      <c r="C259" s="233"/>
      <c r="D259" s="234" t="s">
        <v>132</v>
      </c>
      <c r="E259" s="235" t="s">
        <v>1</v>
      </c>
      <c r="F259" s="236" t="s">
        <v>411</v>
      </c>
      <c r="G259" s="233"/>
      <c r="H259" s="237">
        <v>15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132</v>
      </c>
      <c r="AU259" s="243" t="s">
        <v>88</v>
      </c>
      <c r="AV259" s="13" t="s">
        <v>88</v>
      </c>
      <c r="AW259" s="13" t="s">
        <v>34</v>
      </c>
      <c r="AX259" s="13" t="s">
        <v>86</v>
      </c>
      <c r="AY259" s="243" t="s">
        <v>124</v>
      </c>
    </row>
    <row r="260" s="2" customFormat="1" ht="24.15" customHeight="1">
      <c r="A260" s="37"/>
      <c r="B260" s="38"/>
      <c r="C260" s="218" t="s">
        <v>412</v>
      </c>
      <c r="D260" s="218" t="s">
        <v>126</v>
      </c>
      <c r="E260" s="219" t="s">
        <v>413</v>
      </c>
      <c r="F260" s="220" t="s">
        <v>414</v>
      </c>
      <c r="G260" s="221" t="s">
        <v>145</v>
      </c>
      <c r="H260" s="222">
        <v>15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43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130</v>
      </c>
      <c r="AT260" s="230" t="s">
        <v>126</v>
      </c>
      <c r="AU260" s="230" t="s">
        <v>88</v>
      </c>
      <c r="AY260" s="16" t="s">
        <v>124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86</v>
      </c>
      <c r="BK260" s="231">
        <f>ROUND(I260*H260,2)</f>
        <v>0</v>
      </c>
      <c r="BL260" s="16" t="s">
        <v>130</v>
      </c>
      <c r="BM260" s="230" t="s">
        <v>415</v>
      </c>
    </row>
    <row r="261" s="2" customFormat="1">
      <c r="A261" s="37"/>
      <c r="B261" s="38"/>
      <c r="C261" s="39"/>
      <c r="D261" s="234" t="s">
        <v>166</v>
      </c>
      <c r="E261" s="39"/>
      <c r="F261" s="255" t="s">
        <v>410</v>
      </c>
      <c r="G261" s="39"/>
      <c r="H261" s="39"/>
      <c r="I261" s="256"/>
      <c r="J261" s="39"/>
      <c r="K261" s="39"/>
      <c r="L261" s="43"/>
      <c r="M261" s="257"/>
      <c r="N261" s="25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166</v>
      </c>
      <c r="AU261" s="16" t="s">
        <v>88</v>
      </c>
    </row>
    <row r="262" s="13" customFormat="1">
      <c r="A262" s="13"/>
      <c r="B262" s="232"/>
      <c r="C262" s="233"/>
      <c r="D262" s="234" t="s">
        <v>132</v>
      </c>
      <c r="E262" s="235" t="s">
        <v>1</v>
      </c>
      <c r="F262" s="236" t="s">
        <v>416</v>
      </c>
      <c r="G262" s="233"/>
      <c r="H262" s="237">
        <v>15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132</v>
      </c>
      <c r="AU262" s="243" t="s">
        <v>88</v>
      </c>
      <c r="AV262" s="13" t="s">
        <v>88</v>
      </c>
      <c r="AW262" s="13" t="s">
        <v>34</v>
      </c>
      <c r="AX262" s="13" t="s">
        <v>86</v>
      </c>
      <c r="AY262" s="243" t="s">
        <v>124</v>
      </c>
    </row>
    <row r="263" s="2" customFormat="1" ht="16.5" customHeight="1">
      <c r="A263" s="37"/>
      <c r="B263" s="38"/>
      <c r="C263" s="218" t="s">
        <v>417</v>
      </c>
      <c r="D263" s="218" t="s">
        <v>126</v>
      </c>
      <c r="E263" s="219" t="s">
        <v>418</v>
      </c>
      <c r="F263" s="220" t="s">
        <v>419</v>
      </c>
      <c r="G263" s="221" t="s">
        <v>151</v>
      </c>
      <c r="H263" s="222">
        <v>2.25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43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130</v>
      </c>
      <c r="AT263" s="230" t="s">
        <v>126</v>
      </c>
      <c r="AU263" s="230" t="s">
        <v>88</v>
      </c>
      <c r="AY263" s="16" t="s">
        <v>124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86</v>
      </c>
      <c r="BK263" s="231">
        <f>ROUND(I263*H263,2)</f>
        <v>0</v>
      </c>
      <c r="BL263" s="16" t="s">
        <v>130</v>
      </c>
      <c r="BM263" s="230" t="s">
        <v>420</v>
      </c>
    </row>
    <row r="264" s="2" customFormat="1">
      <c r="A264" s="37"/>
      <c r="B264" s="38"/>
      <c r="C264" s="39"/>
      <c r="D264" s="234" t="s">
        <v>166</v>
      </c>
      <c r="E264" s="39"/>
      <c r="F264" s="255" t="s">
        <v>410</v>
      </c>
      <c r="G264" s="39"/>
      <c r="H264" s="39"/>
      <c r="I264" s="256"/>
      <c r="J264" s="39"/>
      <c r="K264" s="39"/>
      <c r="L264" s="43"/>
      <c r="M264" s="257"/>
      <c r="N264" s="258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166</v>
      </c>
      <c r="AU264" s="16" t="s">
        <v>88</v>
      </c>
    </row>
    <row r="265" s="13" customFormat="1">
      <c r="A265" s="13"/>
      <c r="B265" s="232"/>
      <c r="C265" s="233"/>
      <c r="D265" s="234" t="s">
        <v>132</v>
      </c>
      <c r="E265" s="235" t="s">
        <v>1</v>
      </c>
      <c r="F265" s="236" t="s">
        <v>421</v>
      </c>
      <c r="G265" s="233"/>
      <c r="H265" s="237">
        <v>2.25</v>
      </c>
      <c r="I265" s="238"/>
      <c r="J265" s="233"/>
      <c r="K265" s="233"/>
      <c r="L265" s="239"/>
      <c r="M265" s="270"/>
      <c r="N265" s="271"/>
      <c r="O265" s="271"/>
      <c r="P265" s="271"/>
      <c r="Q265" s="271"/>
      <c r="R265" s="271"/>
      <c r="S265" s="271"/>
      <c r="T265" s="27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132</v>
      </c>
      <c r="AU265" s="243" t="s">
        <v>88</v>
      </c>
      <c r="AV265" s="13" t="s">
        <v>88</v>
      </c>
      <c r="AW265" s="13" t="s">
        <v>34</v>
      </c>
      <c r="AX265" s="13" t="s">
        <v>86</v>
      </c>
      <c r="AY265" s="243" t="s">
        <v>124</v>
      </c>
    </row>
    <row r="266" s="2" customFormat="1" ht="6.96" customHeight="1">
      <c r="A266" s="37"/>
      <c r="B266" s="65"/>
      <c r="C266" s="66"/>
      <c r="D266" s="66"/>
      <c r="E266" s="66"/>
      <c r="F266" s="66"/>
      <c r="G266" s="66"/>
      <c r="H266" s="66"/>
      <c r="I266" s="66"/>
      <c r="J266" s="66"/>
      <c r="K266" s="66"/>
      <c r="L266" s="43"/>
      <c r="M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</sheetData>
  <sheetProtection sheet="1" autoFilter="0" formatColumns="0" formatRows="0" objects="1" scenarios="1" spinCount="100000" saltValue="Y8yFIQjqFkh8NwQj8S0rHr6pEMCUPTTcm3QpXdjHPatGmEDgMGyXU1eYXdYOCIF1Y/xCJv/BecPr/1j1h0uViA==" hashValue="+FRED+o3hjKExYxZqHy6N8zSZC6QJ2tZUMbdmQ274rXrfHD1uSP0xkINbORongopD2rl67ifebfr5zlG+DPDJQ==" algorithmName="SHA-512" password="CC35"/>
  <autoFilter ref="C124:K26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hidden="1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hidden="1" s="1" customFormat="1" ht="24.96" customHeight="1">
      <c r="B4" s="19"/>
      <c r="D4" s="137" t="s">
        <v>92</v>
      </c>
      <c r="L4" s="19"/>
      <c r="M4" s="138" t="s">
        <v>10</v>
      </c>
      <c r="AT4" s="16" t="s">
        <v>4</v>
      </c>
    </row>
    <row r="5" hidden="1" s="1" customFormat="1" ht="6.96" customHeight="1">
      <c r="B5" s="19"/>
      <c r="L5" s="19"/>
    </row>
    <row r="6" hidden="1" s="1" customFormat="1" ht="12" customHeight="1">
      <c r="B6" s="19"/>
      <c r="D6" s="139" t="s">
        <v>16</v>
      </c>
      <c r="L6" s="19"/>
    </row>
    <row r="7" hidden="1" s="1" customFormat="1" ht="16.5" customHeight="1">
      <c r="B7" s="19"/>
      <c r="E7" s="140" t="str">
        <f>'Rekapitulace stavby'!K6</f>
        <v>Rekonstrukce komunikace ulice Finské domky</v>
      </c>
      <c r="F7" s="139"/>
      <c r="G7" s="139"/>
      <c r="H7" s="139"/>
      <c r="L7" s="19"/>
    </row>
    <row r="8" hidden="1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6.5" customHeight="1">
      <c r="A9" s="37"/>
      <c r="B9" s="43"/>
      <c r="C9" s="37"/>
      <c r="D9" s="37"/>
      <c r="E9" s="141" t="s">
        <v>422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25. 4. 2022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idden="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hidden="1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ROUND((SUM(BE120:BE128)),  2)</f>
        <v>0</v>
      </c>
      <c r="G33" s="37"/>
      <c r="H33" s="37"/>
      <c r="I33" s="154">
        <v>0.20999999999999999</v>
      </c>
      <c r="J33" s="153">
        <f>ROUND(((SUM(BE120:BE128))*I33),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9" t="s">
        <v>44</v>
      </c>
      <c r="F34" s="153">
        <f>ROUND((SUM(BF120:BF128)),  2)</f>
        <v>0</v>
      </c>
      <c r="G34" s="37"/>
      <c r="H34" s="37"/>
      <c r="I34" s="154">
        <v>0.14999999999999999</v>
      </c>
      <c r="J34" s="153">
        <f>ROUND(((SUM(BF120:BF128))*I34),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ROUND((SUM(BG120:BG128)),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ROUND((SUM(BH120:BH128)),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ROUND((SUM(BI120:BI128)),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Rekonstrukce komunikace ulice Finské domky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katastrální území Psáry </v>
      </c>
      <c r="G89" s="39"/>
      <c r="H89" s="39"/>
      <c r="I89" s="31" t="s">
        <v>22</v>
      </c>
      <c r="J89" s="78" t="str">
        <f>IF(J12="","",J12)</f>
        <v>25. 4. 2022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Psáry</v>
      </c>
      <c r="G91" s="39"/>
      <c r="H91" s="39"/>
      <c r="I91" s="31" t="s">
        <v>31</v>
      </c>
      <c r="J91" s="35" t="str">
        <f>E21</f>
        <v>HW PROJEKT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hidden="1" s="9" customFormat="1" ht="24.96" customHeight="1">
      <c r="A97" s="9"/>
      <c r="B97" s="178"/>
      <c r="C97" s="179"/>
      <c r="D97" s="180" t="s">
        <v>422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4"/>
      <c r="C98" s="185"/>
      <c r="D98" s="186" t="s">
        <v>423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4"/>
      <c r="C99" s="185"/>
      <c r="D99" s="186" t="s">
        <v>424</v>
      </c>
      <c r="E99" s="187"/>
      <c r="F99" s="187"/>
      <c r="G99" s="187"/>
      <c r="H99" s="187"/>
      <c r="I99" s="187"/>
      <c r="J99" s="188">
        <f>J125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4"/>
      <c r="C100" s="185"/>
      <c r="D100" s="186" t="s">
        <v>425</v>
      </c>
      <c r="E100" s="187"/>
      <c r="F100" s="187"/>
      <c r="G100" s="187"/>
      <c r="H100" s="187"/>
      <c r="I100" s="187"/>
      <c r="J100" s="188">
        <f>J127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idden="1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idden="1"/>
    <row r="104" hidden="1"/>
    <row r="105" hidden="1"/>
    <row r="106" s="2" customFormat="1" ht="6.96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109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173" t="str">
        <f>E7</f>
        <v>Rekonstrukce komunikace ulice Finské domky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93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katastrální území Psáry </v>
      </c>
      <c r="G114" s="39"/>
      <c r="H114" s="39"/>
      <c r="I114" s="31" t="s">
        <v>22</v>
      </c>
      <c r="J114" s="78" t="str">
        <f>IF(J12="","",J12)</f>
        <v>25. 4. 2022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Obec Psáry</v>
      </c>
      <c r="G116" s="39"/>
      <c r="H116" s="39"/>
      <c r="I116" s="31" t="s">
        <v>31</v>
      </c>
      <c r="J116" s="35" t="str">
        <f>E21</f>
        <v>HW PROJEKT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29</v>
      </c>
      <c r="D117" s="39"/>
      <c r="E117" s="39"/>
      <c r="F117" s="26" t="str">
        <f>IF(E18="","",E18)</f>
        <v>Vyplň údaj</v>
      </c>
      <c r="G117" s="39"/>
      <c r="H117" s="39"/>
      <c r="I117" s="31" t="s">
        <v>35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90"/>
      <c r="B119" s="191"/>
      <c r="C119" s="192" t="s">
        <v>110</v>
      </c>
      <c r="D119" s="193" t="s">
        <v>63</v>
      </c>
      <c r="E119" s="193" t="s">
        <v>59</v>
      </c>
      <c r="F119" s="193" t="s">
        <v>60</v>
      </c>
      <c r="G119" s="193" t="s">
        <v>111</v>
      </c>
      <c r="H119" s="193" t="s">
        <v>112</v>
      </c>
      <c r="I119" s="193" t="s">
        <v>113</v>
      </c>
      <c r="J119" s="194" t="s">
        <v>97</v>
      </c>
      <c r="K119" s="195" t="s">
        <v>114</v>
      </c>
      <c r="L119" s="196"/>
      <c r="M119" s="99" t="s">
        <v>1</v>
      </c>
      <c r="N119" s="100" t="s">
        <v>42</v>
      </c>
      <c r="O119" s="100" t="s">
        <v>115</v>
      </c>
      <c r="P119" s="100" t="s">
        <v>116</v>
      </c>
      <c r="Q119" s="100" t="s">
        <v>117</v>
      </c>
      <c r="R119" s="100" t="s">
        <v>118</v>
      </c>
      <c r="S119" s="100" t="s">
        <v>119</v>
      </c>
      <c r="T119" s="101" t="s">
        <v>120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="2" customFormat="1" ht="22.8" customHeight="1">
      <c r="A120" s="37"/>
      <c r="B120" s="38"/>
      <c r="C120" s="106" t="s">
        <v>121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77</v>
      </c>
      <c r="AU120" s="16" t="s">
        <v>99</v>
      </c>
      <c r="BK120" s="201">
        <f>BK121</f>
        <v>0</v>
      </c>
    </row>
    <row r="121" s="12" customFormat="1" ht="25.92" customHeight="1">
      <c r="A121" s="12"/>
      <c r="B121" s="202"/>
      <c r="C121" s="203"/>
      <c r="D121" s="204" t="s">
        <v>77</v>
      </c>
      <c r="E121" s="205" t="s">
        <v>89</v>
      </c>
      <c r="F121" s="205" t="s">
        <v>90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P122+P125+P127</f>
        <v>0</v>
      </c>
      <c r="Q121" s="210"/>
      <c r="R121" s="211">
        <f>R122+R125+R127</f>
        <v>0</v>
      </c>
      <c r="S121" s="210"/>
      <c r="T121" s="212">
        <f>T122+T125+T127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148</v>
      </c>
      <c r="AT121" s="214" t="s">
        <v>77</v>
      </c>
      <c r="AU121" s="214" t="s">
        <v>78</v>
      </c>
      <c r="AY121" s="213" t="s">
        <v>124</v>
      </c>
      <c r="BK121" s="215">
        <f>BK122+BK125+BK127</f>
        <v>0</v>
      </c>
    </row>
    <row r="122" s="12" customFormat="1" ht="22.8" customHeight="1">
      <c r="A122" s="12"/>
      <c r="B122" s="202"/>
      <c r="C122" s="203"/>
      <c r="D122" s="204" t="s">
        <v>77</v>
      </c>
      <c r="E122" s="216" t="s">
        <v>426</v>
      </c>
      <c r="F122" s="216" t="s">
        <v>427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SUM(P123:P124)</f>
        <v>0</v>
      </c>
      <c r="Q122" s="210"/>
      <c r="R122" s="211">
        <f>SUM(R123:R124)</f>
        <v>0</v>
      </c>
      <c r="S122" s="210"/>
      <c r="T122" s="212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148</v>
      </c>
      <c r="AT122" s="214" t="s">
        <v>77</v>
      </c>
      <c r="AU122" s="214" t="s">
        <v>86</v>
      </c>
      <c r="AY122" s="213" t="s">
        <v>124</v>
      </c>
      <c r="BK122" s="215">
        <f>SUM(BK123:BK124)</f>
        <v>0</v>
      </c>
    </row>
    <row r="123" s="2" customFormat="1" ht="16.5" customHeight="1">
      <c r="A123" s="37"/>
      <c r="B123" s="38"/>
      <c r="C123" s="218" t="s">
        <v>86</v>
      </c>
      <c r="D123" s="218" t="s">
        <v>126</v>
      </c>
      <c r="E123" s="219" t="s">
        <v>428</v>
      </c>
      <c r="F123" s="220" t="s">
        <v>429</v>
      </c>
      <c r="G123" s="221" t="s">
        <v>430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43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431</v>
      </c>
      <c r="AT123" s="230" t="s">
        <v>126</v>
      </c>
      <c r="AU123" s="230" t="s">
        <v>88</v>
      </c>
      <c r="AY123" s="16" t="s">
        <v>124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431</v>
      </c>
      <c r="BM123" s="230" t="s">
        <v>432</v>
      </c>
    </row>
    <row r="124" s="2" customFormat="1" ht="16.5" customHeight="1">
      <c r="A124" s="37"/>
      <c r="B124" s="38"/>
      <c r="C124" s="218" t="s">
        <v>88</v>
      </c>
      <c r="D124" s="218" t="s">
        <v>126</v>
      </c>
      <c r="E124" s="219" t="s">
        <v>433</v>
      </c>
      <c r="F124" s="220" t="s">
        <v>434</v>
      </c>
      <c r="G124" s="221" t="s">
        <v>430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43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431</v>
      </c>
      <c r="AT124" s="230" t="s">
        <v>126</v>
      </c>
      <c r="AU124" s="230" t="s">
        <v>88</v>
      </c>
      <c r="AY124" s="16" t="s">
        <v>124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431</v>
      </c>
      <c r="BM124" s="230" t="s">
        <v>435</v>
      </c>
    </row>
    <row r="125" s="12" customFormat="1" ht="22.8" customHeight="1">
      <c r="A125" s="12"/>
      <c r="B125" s="202"/>
      <c r="C125" s="203"/>
      <c r="D125" s="204" t="s">
        <v>77</v>
      </c>
      <c r="E125" s="216" t="s">
        <v>436</v>
      </c>
      <c r="F125" s="216" t="s">
        <v>437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P126</f>
        <v>0</v>
      </c>
      <c r="Q125" s="210"/>
      <c r="R125" s="211">
        <f>R126</f>
        <v>0</v>
      </c>
      <c r="S125" s="210"/>
      <c r="T125" s="21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148</v>
      </c>
      <c r="AT125" s="214" t="s">
        <v>77</v>
      </c>
      <c r="AU125" s="214" t="s">
        <v>86</v>
      </c>
      <c r="AY125" s="213" t="s">
        <v>124</v>
      </c>
      <c r="BK125" s="215">
        <f>BK126</f>
        <v>0</v>
      </c>
    </row>
    <row r="126" s="2" customFormat="1" ht="24.15" customHeight="1">
      <c r="A126" s="37"/>
      <c r="B126" s="38"/>
      <c r="C126" s="218" t="s">
        <v>138</v>
      </c>
      <c r="D126" s="218" t="s">
        <v>126</v>
      </c>
      <c r="E126" s="219" t="s">
        <v>438</v>
      </c>
      <c r="F126" s="220" t="s">
        <v>439</v>
      </c>
      <c r="G126" s="221" t="s">
        <v>430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43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431</v>
      </c>
      <c r="AT126" s="230" t="s">
        <v>126</v>
      </c>
      <c r="AU126" s="230" t="s">
        <v>88</v>
      </c>
      <c r="AY126" s="16" t="s">
        <v>124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431</v>
      </c>
      <c r="BM126" s="230" t="s">
        <v>440</v>
      </c>
    </row>
    <row r="127" s="12" customFormat="1" ht="22.8" customHeight="1">
      <c r="A127" s="12"/>
      <c r="B127" s="202"/>
      <c r="C127" s="203"/>
      <c r="D127" s="204" t="s">
        <v>77</v>
      </c>
      <c r="E127" s="216" t="s">
        <v>441</v>
      </c>
      <c r="F127" s="216" t="s">
        <v>442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</v>
      </c>
      <c r="S127" s="210"/>
      <c r="T127" s="21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148</v>
      </c>
      <c r="AT127" s="214" t="s">
        <v>77</v>
      </c>
      <c r="AU127" s="214" t="s">
        <v>86</v>
      </c>
      <c r="AY127" s="213" t="s">
        <v>124</v>
      </c>
      <c r="BK127" s="215">
        <f>BK128</f>
        <v>0</v>
      </c>
    </row>
    <row r="128" s="2" customFormat="1" ht="33" customHeight="1">
      <c r="A128" s="37"/>
      <c r="B128" s="38"/>
      <c r="C128" s="218" t="s">
        <v>130</v>
      </c>
      <c r="D128" s="218" t="s">
        <v>126</v>
      </c>
      <c r="E128" s="219" t="s">
        <v>443</v>
      </c>
      <c r="F128" s="220" t="s">
        <v>444</v>
      </c>
      <c r="G128" s="221" t="s">
        <v>430</v>
      </c>
      <c r="H128" s="222">
        <v>1</v>
      </c>
      <c r="I128" s="223"/>
      <c r="J128" s="224">
        <f>ROUND(I128*H128,2)</f>
        <v>0</v>
      </c>
      <c r="K128" s="225"/>
      <c r="L128" s="43"/>
      <c r="M128" s="273" t="s">
        <v>1</v>
      </c>
      <c r="N128" s="274" t="s">
        <v>43</v>
      </c>
      <c r="O128" s="275"/>
      <c r="P128" s="276">
        <f>O128*H128</f>
        <v>0</v>
      </c>
      <c r="Q128" s="276">
        <v>0</v>
      </c>
      <c r="R128" s="276">
        <f>Q128*H128</f>
        <v>0</v>
      </c>
      <c r="S128" s="276">
        <v>0</v>
      </c>
      <c r="T128" s="27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431</v>
      </c>
      <c r="AT128" s="230" t="s">
        <v>126</v>
      </c>
      <c r="AU128" s="230" t="s">
        <v>88</v>
      </c>
      <c r="AY128" s="16" t="s">
        <v>124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431</v>
      </c>
      <c r="BM128" s="230" t="s">
        <v>445</v>
      </c>
    </row>
    <row r="129" s="2" customFormat="1" ht="6.96" customHeight="1">
      <c r="A129" s="37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sheet="1" autoFilter="0" formatColumns="0" formatRows="0" objects="1" scenarios="1" spinCount="100000" saltValue="yi/hbYxS/gl4OL2mHxYmFYDYqgE0tbtVK45c2FRJRpJ8iN4u4w6Zm0XSlHbHTblpuNVfKv2VUSJ6gYxonuklBw==" hashValue="z+R9NB9dnXyjUltZAbGn0YYW5mtjcEETUjPKYL5xzrf2xWJ0CyRS7v1dTX53WV3eOt1Pv69QBcibI31lDi1kIA==" algorithmName="SHA-512" password="CC35"/>
  <autoFilter ref="C119:K12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 Orságová</dc:creator>
  <cp:lastModifiedBy>Anna Orságová</cp:lastModifiedBy>
  <dcterms:created xsi:type="dcterms:W3CDTF">2022-04-27T11:28:55Z</dcterms:created>
  <dcterms:modified xsi:type="dcterms:W3CDTF">2022-04-27T11:28:58Z</dcterms:modified>
</cp:coreProperties>
</file>