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SO 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 Pol'!$A$1:$X$219</definedName>
    <definedName name="_xlnm.Print_Area" localSheetId="1">Stavba!$A$1:$J$74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G42" i="1"/>
  <c r="F42" i="1"/>
  <c r="G41" i="1"/>
  <c r="F41" i="1"/>
  <c r="G39" i="1"/>
  <c r="F39" i="1"/>
  <c r="G218" i="12"/>
  <c r="BA208" i="12"/>
  <c r="BA206" i="12"/>
  <c r="BA56" i="12"/>
  <c r="BA54" i="12"/>
  <c r="BA48" i="12"/>
  <c r="BA46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M15" i="12" s="1"/>
  <c r="I15" i="12"/>
  <c r="K15" i="12"/>
  <c r="O15" i="12"/>
  <c r="O8" i="12" s="1"/>
  <c r="Q15" i="12"/>
  <c r="V15" i="12"/>
  <c r="G17" i="12"/>
  <c r="M17" i="12" s="1"/>
  <c r="I17" i="12"/>
  <c r="K17" i="12"/>
  <c r="O17" i="12"/>
  <c r="Q17" i="12"/>
  <c r="V17" i="12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V20" i="12"/>
  <c r="G22" i="12"/>
  <c r="M22" i="12" s="1"/>
  <c r="I22" i="12"/>
  <c r="I21" i="12" s="1"/>
  <c r="K22" i="12"/>
  <c r="K21" i="12" s="1"/>
  <c r="O22" i="12"/>
  <c r="Q22" i="12"/>
  <c r="Q21" i="12" s="1"/>
  <c r="V22" i="12"/>
  <c r="V21" i="12" s="1"/>
  <c r="G24" i="12"/>
  <c r="I24" i="12"/>
  <c r="K24" i="12"/>
  <c r="M24" i="12"/>
  <c r="O24" i="12"/>
  <c r="Q24" i="12"/>
  <c r="V24" i="12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O21" i="12" s="1"/>
  <c r="Q28" i="12"/>
  <c r="V28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I32" i="12"/>
  <c r="K32" i="12"/>
  <c r="M32" i="12"/>
  <c r="O32" i="12"/>
  <c r="Q32" i="12"/>
  <c r="V32" i="12"/>
  <c r="G33" i="12"/>
  <c r="O33" i="12"/>
  <c r="G34" i="12"/>
  <c r="M34" i="12" s="1"/>
  <c r="M33" i="12" s="1"/>
  <c r="I34" i="12"/>
  <c r="I33" i="12" s="1"/>
  <c r="K34" i="12"/>
  <c r="K33" i="12" s="1"/>
  <c r="O34" i="12"/>
  <c r="Q34" i="12"/>
  <c r="Q33" i="12" s="1"/>
  <c r="V34" i="12"/>
  <c r="V33" i="12" s="1"/>
  <c r="G36" i="12"/>
  <c r="I36" i="12"/>
  <c r="K36" i="12"/>
  <c r="M36" i="12"/>
  <c r="O36" i="12"/>
  <c r="Q36" i="12"/>
  <c r="V36" i="12"/>
  <c r="G39" i="12"/>
  <c r="M39" i="12" s="1"/>
  <c r="M38" i="12" s="1"/>
  <c r="I39" i="12"/>
  <c r="I38" i="12" s="1"/>
  <c r="K39" i="12"/>
  <c r="K38" i="12" s="1"/>
  <c r="O39" i="12"/>
  <c r="O38" i="12" s="1"/>
  <c r="Q39" i="12"/>
  <c r="Q38" i="12" s="1"/>
  <c r="V39" i="12"/>
  <c r="V38" i="12" s="1"/>
  <c r="I40" i="12"/>
  <c r="Q40" i="12"/>
  <c r="G41" i="12"/>
  <c r="I41" i="12"/>
  <c r="K41" i="12"/>
  <c r="K40" i="12" s="1"/>
  <c r="M41" i="12"/>
  <c r="O41" i="12"/>
  <c r="Q41" i="12"/>
  <c r="V41" i="12"/>
  <c r="V40" i="12" s="1"/>
  <c r="G42" i="12"/>
  <c r="G40" i="12" s="1"/>
  <c r="I42" i="12"/>
  <c r="K42" i="12"/>
  <c r="M42" i="12"/>
  <c r="O42" i="12"/>
  <c r="O40" i="12" s="1"/>
  <c r="Q42" i="12"/>
  <c r="V42" i="12"/>
  <c r="G43" i="12"/>
  <c r="M43" i="12" s="1"/>
  <c r="I43" i="12"/>
  <c r="K43" i="12"/>
  <c r="O43" i="12"/>
  <c r="Q43" i="12"/>
  <c r="V43" i="12"/>
  <c r="G45" i="12"/>
  <c r="I45" i="12"/>
  <c r="K45" i="12"/>
  <c r="K44" i="12" s="1"/>
  <c r="M45" i="12"/>
  <c r="O45" i="12"/>
  <c r="Q45" i="12"/>
  <c r="V45" i="12"/>
  <c r="V44" i="12" s="1"/>
  <c r="G47" i="12"/>
  <c r="I47" i="12"/>
  <c r="K47" i="12"/>
  <c r="M47" i="12"/>
  <c r="O47" i="12"/>
  <c r="Q47" i="12"/>
  <c r="V47" i="12"/>
  <c r="G49" i="12"/>
  <c r="G44" i="12" s="1"/>
  <c r="I49" i="12"/>
  <c r="K49" i="12"/>
  <c r="O49" i="12"/>
  <c r="O44" i="12" s="1"/>
  <c r="Q49" i="12"/>
  <c r="V49" i="12"/>
  <c r="G50" i="12"/>
  <c r="M50" i="12" s="1"/>
  <c r="I50" i="12"/>
  <c r="I44" i="12" s="1"/>
  <c r="K50" i="12"/>
  <c r="O50" i="12"/>
  <c r="Q50" i="12"/>
  <c r="Q44" i="12" s="1"/>
  <c r="V50" i="12"/>
  <c r="G52" i="12"/>
  <c r="I52" i="12"/>
  <c r="K52" i="12"/>
  <c r="M52" i="12"/>
  <c r="O52" i="12"/>
  <c r="Q52" i="12"/>
  <c r="V52" i="12"/>
  <c r="G53" i="12"/>
  <c r="I53" i="12"/>
  <c r="K53" i="12"/>
  <c r="M53" i="12"/>
  <c r="O53" i="12"/>
  <c r="Q53" i="12"/>
  <c r="V53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9" i="12"/>
  <c r="I59" i="12"/>
  <c r="K59" i="12"/>
  <c r="M59" i="12"/>
  <c r="O59" i="12"/>
  <c r="Q59" i="12"/>
  <c r="V59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5" i="12"/>
  <c r="I65" i="12"/>
  <c r="K65" i="12"/>
  <c r="M65" i="12"/>
  <c r="O65" i="12"/>
  <c r="Q65" i="12"/>
  <c r="V65" i="12"/>
  <c r="G67" i="12"/>
  <c r="I67" i="12"/>
  <c r="K67" i="12"/>
  <c r="M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I70" i="12"/>
  <c r="K70" i="12"/>
  <c r="M70" i="12"/>
  <c r="O70" i="12"/>
  <c r="Q70" i="12"/>
  <c r="V70" i="12"/>
  <c r="G71" i="12"/>
  <c r="I71" i="12"/>
  <c r="K71" i="12"/>
  <c r="M71" i="12"/>
  <c r="O71" i="12"/>
  <c r="Q71" i="12"/>
  <c r="V71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I75" i="12"/>
  <c r="K75" i="12"/>
  <c r="M75" i="12"/>
  <c r="O75" i="12"/>
  <c r="Q75" i="12"/>
  <c r="V75" i="12"/>
  <c r="G76" i="12"/>
  <c r="I76" i="12"/>
  <c r="K76" i="12"/>
  <c r="M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I79" i="12"/>
  <c r="K79" i="12"/>
  <c r="M79" i="12"/>
  <c r="O79" i="12"/>
  <c r="Q79" i="12"/>
  <c r="V79" i="12"/>
  <c r="G80" i="12"/>
  <c r="I80" i="12"/>
  <c r="K80" i="12"/>
  <c r="M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I83" i="12"/>
  <c r="K83" i="12"/>
  <c r="Q83" i="12"/>
  <c r="V83" i="12"/>
  <c r="G84" i="12"/>
  <c r="G83" i="12" s="1"/>
  <c r="I84" i="12"/>
  <c r="K84" i="12"/>
  <c r="M84" i="12"/>
  <c r="M83" i="12" s="1"/>
  <c r="O84" i="12"/>
  <c r="O83" i="12" s="1"/>
  <c r="Q84" i="12"/>
  <c r="V84" i="12"/>
  <c r="G86" i="12"/>
  <c r="O86" i="12"/>
  <c r="G87" i="12"/>
  <c r="M87" i="12" s="1"/>
  <c r="M86" i="12" s="1"/>
  <c r="I87" i="12"/>
  <c r="I86" i="12" s="1"/>
  <c r="K87" i="12"/>
  <c r="K86" i="12" s="1"/>
  <c r="O87" i="12"/>
  <c r="Q87" i="12"/>
  <c r="Q86" i="12" s="1"/>
  <c r="V87" i="12"/>
  <c r="V86" i="12" s="1"/>
  <c r="G88" i="12"/>
  <c r="I88" i="12"/>
  <c r="K88" i="12"/>
  <c r="M88" i="12"/>
  <c r="O88" i="12"/>
  <c r="Q88" i="12"/>
  <c r="V88" i="12"/>
  <c r="G90" i="12"/>
  <c r="M90" i="12" s="1"/>
  <c r="I90" i="12"/>
  <c r="I89" i="12" s="1"/>
  <c r="K90" i="12"/>
  <c r="O90" i="12"/>
  <c r="O89" i="12" s="1"/>
  <c r="Q90" i="12"/>
  <c r="Q89" i="12" s="1"/>
  <c r="V90" i="12"/>
  <c r="G91" i="12"/>
  <c r="M91" i="12" s="1"/>
  <c r="I91" i="12"/>
  <c r="K91" i="12"/>
  <c r="O91" i="12"/>
  <c r="Q91" i="12"/>
  <c r="V91" i="12"/>
  <c r="G92" i="12"/>
  <c r="I92" i="12"/>
  <c r="K92" i="12"/>
  <c r="K89" i="12" s="1"/>
  <c r="M92" i="12"/>
  <c r="O92" i="12"/>
  <c r="Q92" i="12"/>
  <c r="V92" i="12"/>
  <c r="V89" i="12" s="1"/>
  <c r="G93" i="12"/>
  <c r="I93" i="12"/>
  <c r="K93" i="12"/>
  <c r="M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I96" i="12"/>
  <c r="K96" i="12"/>
  <c r="M96" i="12"/>
  <c r="O96" i="12"/>
  <c r="Q96" i="12"/>
  <c r="V96" i="12"/>
  <c r="G97" i="12"/>
  <c r="I97" i="12"/>
  <c r="K97" i="12"/>
  <c r="M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I100" i="12"/>
  <c r="K100" i="12"/>
  <c r="M100" i="12"/>
  <c r="O100" i="12"/>
  <c r="Q100" i="12"/>
  <c r="V100" i="12"/>
  <c r="G101" i="12"/>
  <c r="I101" i="12"/>
  <c r="K101" i="12"/>
  <c r="M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I104" i="12"/>
  <c r="K104" i="12"/>
  <c r="M104" i="12"/>
  <c r="O104" i="12"/>
  <c r="Q104" i="12"/>
  <c r="V104" i="12"/>
  <c r="G105" i="12"/>
  <c r="I105" i="12"/>
  <c r="K105" i="12"/>
  <c r="M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I108" i="12"/>
  <c r="K108" i="12"/>
  <c r="M108" i="12"/>
  <c r="O108" i="12"/>
  <c r="Q108" i="12"/>
  <c r="V108" i="12"/>
  <c r="G109" i="12"/>
  <c r="I109" i="12"/>
  <c r="K109" i="12"/>
  <c r="M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I112" i="12"/>
  <c r="K112" i="12"/>
  <c r="M112" i="12"/>
  <c r="O112" i="12"/>
  <c r="Q112" i="12"/>
  <c r="V112" i="12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17" i="12"/>
  <c r="I117" i="12"/>
  <c r="K117" i="12"/>
  <c r="M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I120" i="12"/>
  <c r="K120" i="12"/>
  <c r="M120" i="12"/>
  <c r="O120" i="12"/>
  <c r="Q120" i="12"/>
  <c r="V120" i="12"/>
  <c r="G123" i="12"/>
  <c r="M123" i="12" s="1"/>
  <c r="I123" i="12"/>
  <c r="I122" i="12" s="1"/>
  <c r="K123" i="12"/>
  <c r="O123" i="12"/>
  <c r="O122" i="12" s="1"/>
  <c r="Q123" i="12"/>
  <c r="Q122" i="12" s="1"/>
  <c r="V123" i="12"/>
  <c r="G124" i="12"/>
  <c r="M124" i="12" s="1"/>
  <c r="I124" i="12"/>
  <c r="K124" i="12"/>
  <c r="K122" i="12" s="1"/>
  <c r="O124" i="12"/>
  <c r="Q124" i="12"/>
  <c r="V124" i="12"/>
  <c r="V122" i="12" s="1"/>
  <c r="G125" i="12"/>
  <c r="I125" i="12"/>
  <c r="K125" i="12"/>
  <c r="M125" i="12"/>
  <c r="O125" i="12"/>
  <c r="Q125" i="12"/>
  <c r="V125" i="12"/>
  <c r="G128" i="12"/>
  <c r="M128" i="12" s="1"/>
  <c r="I128" i="12"/>
  <c r="I127" i="12" s="1"/>
  <c r="K128" i="12"/>
  <c r="O128" i="12"/>
  <c r="O127" i="12" s="1"/>
  <c r="Q128" i="12"/>
  <c r="Q127" i="12" s="1"/>
  <c r="V128" i="12"/>
  <c r="G129" i="12"/>
  <c r="M129" i="12" s="1"/>
  <c r="I129" i="12"/>
  <c r="K129" i="12"/>
  <c r="K127" i="12" s="1"/>
  <c r="O129" i="12"/>
  <c r="Q129" i="12"/>
  <c r="V129" i="12"/>
  <c r="V127" i="12" s="1"/>
  <c r="G130" i="12"/>
  <c r="I130" i="12"/>
  <c r="K130" i="12"/>
  <c r="M130" i="12"/>
  <c r="O130" i="12"/>
  <c r="Q130" i="12"/>
  <c r="V130" i="12"/>
  <c r="G131" i="12"/>
  <c r="I131" i="12"/>
  <c r="K131" i="12"/>
  <c r="M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I134" i="12"/>
  <c r="K134" i="12"/>
  <c r="M134" i="12"/>
  <c r="O134" i="12"/>
  <c r="Q134" i="12"/>
  <c r="V134" i="12"/>
  <c r="G135" i="12"/>
  <c r="I135" i="12"/>
  <c r="K135" i="12"/>
  <c r="M135" i="12"/>
  <c r="O135" i="12"/>
  <c r="Q135" i="12"/>
  <c r="V135" i="12"/>
  <c r="G138" i="12"/>
  <c r="M138" i="12" s="1"/>
  <c r="I138" i="12"/>
  <c r="I137" i="12" s="1"/>
  <c r="K138" i="12"/>
  <c r="K137" i="12" s="1"/>
  <c r="O138" i="12"/>
  <c r="Q138" i="12"/>
  <c r="Q137" i="12" s="1"/>
  <c r="V138" i="12"/>
  <c r="V137" i="12" s="1"/>
  <c r="G139" i="12"/>
  <c r="I139" i="12"/>
  <c r="K139" i="12"/>
  <c r="M139" i="12"/>
  <c r="O139" i="12"/>
  <c r="Q139" i="12"/>
  <c r="V139" i="12"/>
  <c r="G140" i="12"/>
  <c r="I140" i="12"/>
  <c r="K140" i="12"/>
  <c r="M140" i="12"/>
  <c r="O140" i="12"/>
  <c r="Q140" i="12"/>
  <c r="V140" i="12"/>
  <c r="G141" i="12"/>
  <c r="M141" i="12" s="1"/>
  <c r="I141" i="12"/>
  <c r="K141" i="12"/>
  <c r="O141" i="12"/>
  <c r="O137" i="12" s="1"/>
  <c r="Q141" i="12"/>
  <c r="V141" i="12"/>
  <c r="G142" i="12"/>
  <c r="M142" i="12" s="1"/>
  <c r="I142" i="12"/>
  <c r="K142" i="12"/>
  <c r="O142" i="12"/>
  <c r="Q142" i="12"/>
  <c r="V142" i="12"/>
  <c r="G144" i="12"/>
  <c r="G143" i="12" s="1"/>
  <c r="I144" i="12"/>
  <c r="I143" i="12" s="1"/>
  <c r="K144" i="12"/>
  <c r="M144" i="12"/>
  <c r="O144" i="12"/>
  <c r="O143" i="12" s="1"/>
  <c r="Q144" i="12"/>
  <c r="Q143" i="12" s="1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I147" i="12"/>
  <c r="K147" i="12"/>
  <c r="K143" i="12" s="1"/>
  <c r="M147" i="12"/>
  <c r="O147" i="12"/>
  <c r="Q147" i="12"/>
  <c r="V147" i="12"/>
  <c r="V143" i="12" s="1"/>
  <c r="G148" i="12"/>
  <c r="I148" i="12"/>
  <c r="K148" i="12"/>
  <c r="M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I151" i="12"/>
  <c r="K151" i="12"/>
  <c r="M151" i="12"/>
  <c r="O151" i="12"/>
  <c r="Q151" i="12"/>
  <c r="V151" i="12"/>
  <c r="G152" i="12"/>
  <c r="I152" i="12"/>
  <c r="K152" i="12"/>
  <c r="M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I155" i="12"/>
  <c r="K155" i="12"/>
  <c r="M155" i="12"/>
  <c r="O155" i="12"/>
  <c r="Q155" i="12"/>
  <c r="V155" i="12"/>
  <c r="G158" i="12"/>
  <c r="M158" i="12" s="1"/>
  <c r="M157" i="12" s="1"/>
  <c r="I158" i="12"/>
  <c r="I157" i="12" s="1"/>
  <c r="K158" i="12"/>
  <c r="K157" i="12" s="1"/>
  <c r="O158" i="12"/>
  <c r="O157" i="12" s="1"/>
  <c r="Q158" i="12"/>
  <c r="Q157" i="12" s="1"/>
  <c r="V158" i="12"/>
  <c r="V157" i="12" s="1"/>
  <c r="G159" i="12"/>
  <c r="I159" i="12"/>
  <c r="K159" i="12"/>
  <c r="M159" i="12"/>
  <c r="O159" i="12"/>
  <c r="Q159" i="12"/>
  <c r="V159" i="12"/>
  <c r="G160" i="12"/>
  <c r="I160" i="12"/>
  <c r="K160" i="12"/>
  <c r="M160" i="12"/>
  <c r="O160" i="12"/>
  <c r="Q160" i="12"/>
  <c r="V160" i="12"/>
  <c r="G163" i="12"/>
  <c r="M163" i="12" s="1"/>
  <c r="I163" i="12"/>
  <c r="I162" i="12" s="1"/>
  <c r="K163" i="12"/>
  <c r="K162" i="12" s="1"/>
  <c r="O163" i="12"/>
  <c r="O162" i="12" s="1"/>
  <c r="Q163" i="12"/>
  <c r="Q162" i="12" s="1"/>
  <c r="V163" i="12"/>
  <c r="V162" i="12" s="1"/>
  <c r="G164" i="12"/>
  <c r="I164" i="12"/>
  <c r="K164" i="12"/>
  <c r="M164" i="12"/>
  <c r="O164" i="12"/>
  <c r="Q164" i="12"/>
  <c r="V164" i="12"/>
  <c r="G165" i="12"/>
  <c r="I165" i="12"/>
  <c r="K165" i="12"/>
  <c r="M165" i="12"/>
  <c r="O165" i="12"/>
  <c r="Q165" i="12"/>
  <c r="V165" i="12"/>
  <c r="G166" i="12"/>
  <c r="I166" i="12"/>
  <c r="K166" i="12"/>
  <c r="M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I169" i="12"/>
  <c r="K169" i="12"/>
  <c r="M169" i="12"/>
  <c r="O169" i="12"/>
  <c r="Q169" i="12"/>
  <c r="V169" i="12"/>
  <c r="G172" i="12"/>
  <c r="M172" i="12" s="1"/>
  <c r="I172" i="12"/>
  <c r="I171" i="12" s="1"/>
  <c r="K172" i="12"/>
  <c r="O172" i="12"/>
  <c r="O171" i="12" s="1"/>
  <c r="Q172" i="12"/>
  <c r="Q171" i="12" s="1"/>
  <c r="V172" i="12"/>
  <c r="V171" i="12" s="1"/>
  <c r="G174" i="12"/>
  <c r="M174" i="12" s="1"/>
  <c r="I174" i="12"/>
  <c r="K174" i="12"/>
  <c r="K171" i="12" s="1"/>
  <c r="O174" i="12"/>
  <c r="Q174" i="12"/>
  <c r="V174" i="12"/>
  <c r="G176" i="12"/>
  <c r="I176" i="12"/>
  <c r="K176" i="12"/>
  <c r="M176" i="12"/>
  <c r="O176" i="12"/>
  <c r="Q176" i="12"/>
  <c r="V176" i="12"/>
  <c r="G177" i="12"/>
  <c r="I177" i="12"/>
  <c r="K177" i="12"/>
  <c r="M177" i="12"/>
  <c r="O177" i="12"/>
  <c r="Q177" i="12"/>
  <c r="V177" i="12"/>
  <c r="G178" i="12"/>
  <c r="M178" i="12" s="1"/>
  <c r="I178" i="12"/>
  <c r="K178" i="12"/>
  <c r="O178" i="12"/>
  <c r="Q178" i="12"/>
  <c r="V178" i="12"/>
  <c r="G179" i="12"/>
  <c r="M179" i="12" s="1"/>
  <c r="I179" i="12"/>
  <c r="K179" i="12"/>
  <c r="O179" i="12"/>
  <c r="Q179" i="12"/>
  <c r="V179" i="12"/>
  <c r="G180" i="12"/>
  <c r="I180" i="12"/>
  <c r="K180" i="12"/>
  <c r="M180" i="12"/>
  <c r="O180" i="12"/>
  <c r="Q180" i="12"/>
  <c r="V180" i="12"/>
  <c r="G181" i="12"/>
  <c r="I181" i="12"/>
  <c r="K181" i="12"/>
  <c r="M181" i="12"/>
  <c r="O181" i="12"/>
  <c r="Q181" i="12"/>
  <c r="V181" i="12"/>
  <c r="G182" i="12"/>
  <c r="M182" i="12" s="1"/>
  <c r="I182" i="12"/>
  <c r="K182" i="12"/>
  <c r="O182" i="12"/>
  <c r="Q182" i="12"/>
  <c r="V182" i="12"/>
  <c r="G185" i="12"/>
  <c r="I185" i="12"/>
  <c r="K185" i="12"/>
  <c r="K184" i="12" s="1"/>
  <c r="M185" i="12"/>
  <c r="M184" i="12" s="1"/>
  <c r="O185" i="12"/>
  <c r="Q185" i="12"/>
  <c r="V185" i="12"/>
  <c r="V184" i="12" s="1"/>
  <c r="G186" i="12"/>
  <c r="G184" i="12" s="1"/>
  <c r="I186" i="12"/>
  <c r="K186" i="12"/>
  <c r="M186" i="12"/>
  <c r="O186" i="12"/>
  <c r="O184" i="12" s="1"/>
  <c r="Q186" i="12"/>
  <c r="V186" i="12"/>
  <c r="G187" i="12"/>
  <c r="M187" i="12" s="1"/>
  <c r="I187" i="12"/>
  <c r="K187" i="12"/>
  <c r="O187" i="12"/>
  <c r="Q187" i="12"/>
  <c r="V187" i="12"/>
  <c r="G188" i="12"/>
  <c r="M188" i="12" s="1"/>
  <c r="I188" i="12"/>
  <c r="I184" i="12" s="1"/>
  <c r="K188" i="12"/>
  <c r="O188" i="12"/>
  <c r="Q188" i="12"/>
  <c r="Q184" i="12" s="1"/>
  <c r="V188" i="12"/>
  <c r="I189" i="12"/>
  <c r="K189" i="12"/>
  <c r="Q189" i="12"/>
  <c r="V189" i="12"/>
  <c r="G190" i="12"/>
  <c r="G189" i="12" s="1"/>
  <c r="I190" i="12"/>
  <c r="K190" i="12"/>
  <c r="M190" i="12"/>
  <c r="M189" i="12" s="1"/>
  <c r="O190" i="12"/>
  <c r="O189" i="12" s="1"/>
  <c r="Q190" i="12"/>
  <c r="V190" i="12"/>
  <c r="G191" i="12"/>
  <c r="O191" i="12"/>
  <c r="G192" i="12"/>
  <c r="M192" i="12" s="1"/>
  <c r="M191" i="12" s="1"/>
  <c r="I192" i="12"/>
  <c r="I191" i="12" s="1"/>
  <c r="K192" i="12"/>
  <c r="K191" i="12" s="1"/>
  <c r="O192" i="12"/>
  <c r="Q192" i="12"/>
  <c r="Q191" i="12" s="1"/>
  <c r="V192" i="12"/>
  <c r="V191" i="12" s="1"/>
  <c r="G193" i="12"/>
  <c r="I193" i="12"/>
  <c r="K193" i="12"/>
  <c r="M193" i="12"/>
  <c r="O193" i="12"/>
  <c r="Q193" i="12"/>
  <c r="V193" i="12"/>
  <c r="G194" i="12"/>
  <c r="I194" i="12"/>
  <c r="K194" i="12"/>
  <c r="M194" i="12"/>
  <c r="O194" i="12"/>
  <c r="Q194" i="12"/>
  <c r="V194" i="12"/>
  <c r="G195" i="12"/>
  <c r="O195" i="12"/>
  <c r="G196" i="12"/>
  <c r="M196" i="12" s="1"/>
  <c r="M195" i="12" s="1"/>
  <c r="I196" i="12"/>
  <c r="I195" i="12" s="1"/>
  <c r="K196" i="12"/>
  <c r="K195" i="12" s="1"/>
  <c r="O196" i="12"/>
  <c r="Q196" i="12"/>
  <c r="Q195" i="12" s="1"/>
  <c r="V196" i="12"/>
  <c r="V195" i="12" s="1"/>
  <c r="G197" i="12"/>
  <c r="I197" i="12"/>
  <c r="K197" i="12"/>
  <c r="M197" i="12"/>
  <c r="O197" i="12"/>
  <c r="Q197" i="12"/>
  <c r="V197" i="12"/>
  <c r="G198" i="12"/>
  <c r="I198" i="12"/>
  <c r="K198" i="12"/>
  <c r="M198" i="12"/>
  <c r="O198" i="12"/>
  <c r="Q198" i="12"/>
  <c r="V198" i="12"/>
  <c r="G200" i="12"/>
  <c r="O200" i="12"/>
  <c r="G201" i="12"/>
  <c r="M201" i="12" s="1"/>
  <c r="M200" i="12" s="1"/>
  <c r="I201" i="12"/>
  <c r="I200" i="12" s="1"/>
  <c r="K201" i="12"/>
  <c r="K200" i="12" s="1"/>
  <c r="O201" i="12"/>
  <c r="Q201" i="12"/>
  <c r="Q200" i="12" s="1"/>
  <c r="V201" i="12"/>
  <c r="V200" i="12" s="1"/>
  <c r="G202" i="12"/>
  <c r="I202" i="12"/>
  <c r="K202" i="12"/>
  <c r="M202" i="12"/>
  <c r="O202" i="12"/>
  <c r="Q202" i="12"/>
  <c r="V202" i="12"/>
  <c r="G205" i="12"/>
  <c r="M205" i="12" s="1"/>
  <c r="I205" i="12"/>
  <c r="I204" i="12" s="1"/>
  <c r="K205" i="12"/>
  <c r="O205" i="12"/>
  <c r="O204" i="12" s="1"/>
  <c r="Q205" i="12"/>
  <c r="Q204" i="12" s="1"/>
  <c r="V205" i="12"/>
  <c r="G207" i="12"/>
  <c r="M207" i="12" s="1"/>
  <c r="I207" i="12"/>
  <c r="K207" i="12"/>
  <c r="K204" i="12" s="1"/>
  <c r="O207" i="12"/>
  <c r="Q207" i="12"/>
  <c r="V207" i="12"/>
  <c r="V204" i="12" s="1"/>
  <c r="G209" i="12"/>
  <c r="I209" i="12"/>
  <c r="K209" i="12"/>
  <c r="M209" i="12"/>
  <c r="O209" i="12"/>
  <c r="Q209" i="12"/>
  <c r="V209" i="12"/>
  <c r="G210" i="12"/>
  <c r="I210" i="12"/>
  <c r="K210" i="12"/>
  <c r="M210" i="12"/>
  <c r="O210" i="12"/>
  <c r="Q210" i="12"/>
  <c r="V210" i="12"/>
  <c r="G211" i="12"/>
  <c r="M211" i="12" s="1"/>
  <c r="I211" i="12"/>
  <c r="K211" i="12"/>
  <c r="O211" i="12"/>
  <c r="Q211" i="12"/>
  <c r="V211" i="12"/>
  <c r="I212" i="12"/>
  <c r="Q212" i="12"/>
  <c r="G213" i="12"/>
  <c r="I213" i="12"/>
  <c r="K213" i="12"/>
  <c r="K212" i="12" s="1"/>
  <c r="M213" i="12"/>
  <c r="M212" i="12" s="1"/>
  <c r="O213" i="12"/>
  <c r="Q213" i="12"/>
  <c r="V213" i="12"/>
  <c r="V212" i="12" s="1"/>
  <c r="G214" i="12"/>
  <c r="G212" i="12" s="1"/>
  <c r="I214" i="12"/>
  <c r="K214" i="12"/>
  <c r="M214" i="12"/>
  <c r="O214" i="12"/>
  <c r="O212" i="12" s="1"/>
  <c r="Q214" i="12"/>
  <c r="V214" i="12"/>
  <c r="G215" i="12"/>
  <c r="O215" i="12"/>
  <c r="G216" i="12"/>
  <c r="M216" i="12" s="1"/>
  <c r="M215" i="12" s="1"/>
  <c r="I216" i="12"/>
  <c r="I215" i="12" s="1"/>
  <c r="K216" i="12"/>
  <c r="K215" i="12" s="1"/>
  <c r="O216" i="12"/>
  <c r="Q216" i="12"/>
  <c r="Q215" i="12" s="1"/>
  <c r="V216" i="12"/>
  <c r="V215" i="12" s="1"/>
  <c r="AE218" i="12"/>
  <c r="AF218" i="12"/>
  <c r="I20" i="1"/>
  <c r="I19" i="1"/>
  <c r="I18" i="1"/>
  <c r="I17" i="1"/>
  <c r="I16" i="1"/>
  <c r="I74" i="1"/>
  <c r="J73" i="1" s="1"/>
  <c r="F43" i="1"/>
  <c r="G43" i="1"/>
  <c r="G25" i="1" s="1"/>
  <c r="A25" i="1" s="1"/>
  <c r="H42" i="1"/>
  <c r="I42" i="1" s="1"/>
  <c r="H41" i="1"/>
  <c r="I41" i="1" s="1"/>
  <c r="H40" i="1"/>
  <c r="I40" i="1" s="1"/>
  <c r="H39" i="1"/>
  <c r="H43" i="1" s="1"/>
  <c r="J50" i="1" l="1"/>
  <c r="J52" i="1"/>
  <c r="J54" i="1"/>
  <c r="J56" i="1"/>
  <c r="J58" i="1"/>
  <c r="J60" i="1"/>
  <c r="J62" i="1"/>
  <c r="J64" i="1"/>
  <c r="J66" i="1"/>
  <c r="J68" i="1"/>
  <c r="J70" i="1"/>
  <c r="J72" i="1"/>
  <c r="J51" i="1"/>
  <c r="J53" i="1"/>
  <c r="J55" i="1"/>
  <c r="J57" i="1"/>
  <c r="J59" i="1"/>
  <c r="J61" i="1"/>
  <c r="J63" i="1"/>
  <c r="J65" i="1"/>
  <c r="J67" i="1"/>
  <c r="J69" i="1"/>
  <c r="J71" i="1"/>
  <c r="G28" i="1"/>
  <c r="A26" i="1"/>
  <c r="G26" i="1"/>
  <c r="G23" i="1"/>
  <c r="M171" i="12"/>
  <c r="M122" i="12"/>
  <c r="M8" i="12"/>
  <c r="M137" i="12"/>
  <c r="M127" i="12"/>
  <c r="M89" i="12"/>
  <c r="M204" i="12"/>
  <c r="M162" i="12"/>
  <c r="M143" i="12"/>
  <c r="M40" i="12"/>
  <c r="M21" i="12"/>
  <c r="G204" i="12"/>
  <c r="G171" i="12"/>
  <c r="G162" i="12"/>
  <c r="G157" i="12"/>
  <c r="G127" i="12"/>
  <c r="G122" i="12"/>
  <c r="G89" i="12"/>
  <c r="G38" i="12"/>
  <c r="G137" i="12"/>
  <c r="G21" i="12"/>
  <c r="G8" i="12"/>
  <c r="M49" i="12"/>
  <c r="M44" i="12" s="1"/>
  <c r="I39" i="1"/>
  <c r="I43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74" i="1" l="1"/>
  <c r="A23" i="1"/>
  <c r="J40" i="1"/>
  <c r="J42" i="1"/>
  <c r="J39" i="1"/>
  <c r="J43" i="1" s="1"/>
  <c r="A24" i="1" l="1"/>
  <c r="G24" i="1"/>
  <c r="A27" i="1" s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Kateřina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<sst xmlns="http://schemas.openxmlformats.org/spreadsheetml/2006/main" count="1551" uniqueCount="499">
  <si>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</si>
  <si>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</si>
  <si>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</si>
  <si>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</si>
  <si>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</si>
  <si>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</si>
  <si>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</si>
  <si>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</si>
  <si>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</si>
  <si>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</si>
  <si>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</si>
  <si>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</si>
  <si>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</si>
  <si>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</si>
  <si>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</si>
  <si>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</si>
  <si>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</si>
  <si>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</si>
  <si>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</si>
  <si>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</si>
  <si>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</si>
  <si>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</si>
  <si>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</si>
  <si>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</si>
  <si>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</si>
  <si>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</si>
  <si>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</si>
  <si>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</si>
  <si>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</si>
  <si>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</si>
  <si>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</si>
  <si>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</si>
  <si>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</si>
  <si>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</si>
  <si>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</si>
  <si>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</si>
  <si>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</si>
  <si>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</si>
  <si>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</si>
  <si>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</si>
  <si>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</si>
  <si>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</si>
  <si>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</si>
  <si>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</si>
  <si>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Změna v užívání části stavby č.p.13, k.ú. Dolní Jirčany</t>
  </si>
  <si>
    <t>SO 01</t>
  </si>
  <si>
    <t>Objekt:</t>
  </si>
  <si>
    <t>Rozpočet:</t>
  </si>
  <si>
    <t>Kateřina Bačová</t>
  </si>
  <si>
    <t>2019/058</t>
  </si>
  <si>
    <t>Klub seniorů - Dolní Jirčany č.p.13</t>
  </si>
  <si>
    <t>OBEC PSÁRY</t>
  </si>
  <si>
    <t>Pražská 137</t>
  </si>
  <si>
    <t>Psáry-Dolní Jirčany</t>
  </si>
  <si>
    <t>25244</t>
  </si>
  <si>
    <t>00241580</t>
  </si>
  <si>
    <t>CZ00241580</t>
  </si>
  <si>
    <t>ZONA architekti, s.r.o.</t>
  </si>
  <si>
    <t>Práčská 3139/14a</t>
  </si>
  <si>
    <t>Praha-Záběhlice</t>
  </si>
  <si>
    <t>10600</t>
  </si>
  <si>
    <t>28471148</t>
  </si>
  <si>
    <t>CZ28471148</t>
  </si>
  <si>
    <t>Stavba</t>
  </si>
  <si>
    <t>Stavební objekt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</si>
  <si>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</si>
  <si>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</si>
  <si>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</si>
  <si>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</si>
  <si>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</si>
  <si>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</si>
  <si>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</si>
  <si>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</si>
  <si>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</si>
  <si>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</si>
  <si>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</si>
  <si>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</si>
  <si>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</si>
  <si>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</si>
  <si>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</si>
  <si>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</si>
  <si>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</si>
  <si>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</si>
  <si>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720</t>
  </si>
  <si>
    <t>Zdravotechnická instalace</t>
  </si>
  <si>
    <t>725</t>
  </si>
  <si>
    <t>Zařizovací předměty</t>
  </si>
  <si>
    <t>726</t>
  </si>
  <si>
    <t>Instalační prefabrikáty</t>
  </si>
  <si>
    <t>728</t>
  </si>
  <si>
    <t>Vzduchotechnika</t>
  </si>
  <si>
    <t>740</t>
  </si>
  <si>
    <t>Elektroinstalace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</si>
  <si>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</si>
  <si>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</si>
  <si>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</si>
  <si>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</si>
  <si>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</si>
  <si>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</si>
  <si>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</si>
  <si>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</si>
  <si>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</si>
  <si>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</si>
  <si>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</si>
  <si>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</si>
  <si>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</si>
  <si>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</si>
  <si>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787</t>
  </si>
  <si>
    <t>Zasklívání</t>
  </si>
  <si>
    <t>799</t>
  </si>
  <si>
    <t>Ostatní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</si>
  <si>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</si>
  <si>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</si>
  <si>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</si>
  <si>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</si>
  <si>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</si>
  <si>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</si>
  <si>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</si>
  <si>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</si>
  <si>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</si>
  <si>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</si>
  <si>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</si>
  <si>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</si>
  <si>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</si>
  <si>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</si>
  <si>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</si>
  <si>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</si>
  <si>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</si>
  <si>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</si>
  <si>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</si>
  <si>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</si>
  <si>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</si>
  <si>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</si>
  <si>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</si>
  <si>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</si>
  <si>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</si>
  <si>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</si>
  <si>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</si>
  <si>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</si>
  <si>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</si>
  <si>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</si>
  <si>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</si>
  <si>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</si>
  <si>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</si>
  <si>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310271530R00</t>
  </si>
  <si>
    <t>Zazdívka otvorů z pórobetonových tvárnic plochy od 0,25 m2 do 1 m2 , tloušťka zdiva 300 mm</t>
  </si>
  <si>
    <t>m3</t>
  </si>
  <si>
    <t>801-4</t>
  </si>
  <si>
    <t>RTS 19/ II</t>
  </si>
  <si>
    <t>Práce</t>
  </si>
  <si>
    <t>POL1_</t>
  </si>
  <si>
    <t>ve zdivu nadzákladovém, včetně pomocného pracovního lešení</t>
  </si>
  <si>
    <t>SPI</t>
  </si>
  <si>
    <t>317941123R00</t>
  </si>
  <si>
    <t>Osazení ocelových válcovaných nosníků na zdivu bez dodávky materiálu, výšky od 140 do 220 mm</t>
  </si>
  <si>
    <t>t</t>
  </si>
  <si>
    <t>801-1</t>
  </si>
  <si>
    <t>profilu I, nebo IE, nebo U, nebo UE, nebo L</t>
  </si>
  <si>
    <t>340237211R00</t>
  </si>
  <si>
    <t>Zazdívka otvorů o ploše přes  0,09 m2 do 0,25 m2 v příčkách nebo stěnách cihlami  pálenými  tloušťky do 100 mm</t>
  </si>
  <si>
    <t>kus</t>
  </si>
  <si>
    <t>včetně pomocného pracovního lešení</t>
  </si>
  <si>
    <t>342255024R00</t>
  </si>
  <si>
    <t>Příčky z cihel a tvárnic nepálených příčky z příčkovek pórobetonových tloušťky 100 mm</t>
  </si>
  <si>
    <t>m2</t>
  </si>
  <si>
    <t>včetně pomocného lešení</t>
  </si>
  <si>
    <t>346244315R00</t>
  </si>
  <si>
    <t>Obezdívka van a WC modulů z pórobetonu tloušťky 150 mm</t>
  </si>
  <si>
    <t>346244381R00</t>
  </si>
  <si>
    <t>Plentování ocelových nosníků jednostranné výšky do 200 mm</t>
  </si>
  <si>
    <t>jakýmikoliv cihlami,</t>
  </si>
  <si>
    <t>13383425R</t>
  </si>
  <si>
    <t>tyč ocelová profilová válcovaná za tepla S235 (11375); průřez IPE; výška 140 mm</t>
  </si>
  <si>
    <t>SPCM</t>
  </si>
  <si>
    <t>Specifikace</t>
  </si>
  <si>
    <t>POL3_</t>
  </si>
  <si>
    <t>601011147RT1</t>
  </si>
  <si>
    <t xml:space="preserve">Omítka stropů a podhledů z hotových směsí stěrka, sádrová,  , tloušťka vrstvy 2 mm,  </t>
  </si>
  <si>
    <t>po jednotlivých vrstvách</t>
  </si>
  <si>
    <t>601011193R00</t>
  </si>
  <si>
    <t>Omítka stropů a podhledů z hotových směsí Doplňkové práce pro omítky stropů z hotových směsí podkladní nátěr stropů pod tenkovrstvé omítky</t>
  </si>
  <si>
    <t>602011147RT1</t>
  </si>
  <si>
    <t xml:space="preserve">Omítka stěn z hotových směsí stěrka, sádrová,  , tloušťka vrstvy 2 mm,  </t>
  </si>
  <si>
    <t>602011193R00</t>
  </si>
  <si>
    <t>Omítka stěn z hotových směsí Doplňkové práce pro omítky stěn z hotových směsí_x000D_
 podkladní nátěr pod tenkovrstvé omítky</t>
  </si>
  <si>
    <t>611421221R00</t>
  </si>
  <si>
    <t>Oprava vnitřních vápenných omítek stropů železobetonových rovných tvárnicových a kleneb v množství opravované plochy_x000D_
 v množství opravované plochy přes 5 do 10 %, hladkých</t>
  </si>
  <si>
    <t>612421321R00</t>
  </si>
  <si>
    <t>Oprava vnitřních vápenných omítek stěn v množství opravované plochy přes 10 do 30 %, hladkých</t>
  </si>
  <si>
    <t>612481211RT8</t>
  </si>
  <si>
    <t>Vyztužení povrchu vnitřních stěn sklotextilní síťovinou s dodávkou síťoviny a stěrkového tmelu</t>
  </si>
  <si>
    <t>632411110RT1</t>
  </si>
  <si>
    <t>Potěr ze suchých směsí samonivelační polymercementová stěrka, pevnost v tlaku 20 MPa, tloušťky 10 mm, bez penetrace</t>
  </si>
  <si>
    <t>s rozprostřením a uhlazením</t>
  </si>
  <si>
    <t>632411904R00</t>
  </si>
  <si>
    <t xml:space="preserve">Potěr ze suchých směsí nátěr savých podkladů penetrační,  </t>
  </si>
  <si>
    <t>941955001R00</t>
  </si>
  <si>
    <t>Lešení lehké pracovní pomocné pomocné, o výšce lešeňové podlahy do 1,2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</si>
  <si>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</si>
  <si>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</si>
  <si>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</si>
  <si>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953941312R00</t>
  </si>
  <si>
    <t>Osazení předmětů na hmoždinky osazení hasicího přístroje</t>
  </si>
  <si>
    <t>44984124R</t>
  </si>
  <si>
    <t>přístoj hasicí práškový; PG6PDC; výtlačný prostředek dusík; náplň 6 kg; dostřik 5 m; doba činnosti 23 s</t>
  </si>
  <si>
    <t>962031113R00</t>
  </si>
  <si>
    <t>Bourání příček z cihel pálených plných, tloušťky 65 mm</t>
  </si>
  <si>
    <t>801-3</t>
  </si>
  <si>
    <t>nebo vybourání otvorů průřezové plochy přes 4 m2 v příčkách, včetně pomocného lešení o výšce podlahy do 1900 mm a pro zatížení do 1,5 kPa  (150 kg/m2),</t>
  </si>
  <si>
    <t>962031116R00</t>
  </si>
  <si>
    <t>Bourání příček z cihel pálených plných, tloušťky 140 mm</t>
  </si>
  <si>
    <t>965048150R00</t>
  </si>
  <si>
    <t>Dočištění povrchu po vybourání dlažeb do tmele, plochy do 50%</t>
  </si>
  <si>
    <t>965081713RT2</t>
  </si>
  <si>
    <t>Bourání podlah z keramických dlaždic, tloušťky do 10 mm, plochy přes 1 m2</t>
  </si>
  <si>
    <t>bez podkladního lože, s jakoukoliv výplní spár</t>
  </si>
  <si>
    <t>965081702R00</t>
  </si>
  <si>
    <t>Soklíků z dlažeb keramických tloušťky do 10 mm, výšky do 100 mm</t>
  </si>
  <si>
    <t>m</t>
  </si>
  <si>
    <t>967031741R00</t>
  </si>
  <si>
    <t>Přisekání plošné zdiva cihelného na maltu cementovou, tloušťky do 50 mm</t>
  </si>
  <si>
    <t>z jakýchkoliv cihel pálených, včetně pomocného lešení o výšce podlahy do 1900 mm a pro zatížení do 1,5 kPa  (150 kg/m2),</t>
  </si>
  <si>
    <t>967031742R00</t>
  </si>
  <si>
    <t>Přisekání plošné zdiva cihelného na maltu cementovou, tloušťky do 100 mm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</si>
  <si>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</si>
  <si>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</si>
  <si>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</si>
  <si>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</si>
  <si>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</si>
  <si>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971033341R00</t>
  </si>
  <si>
    <t>Vybourání otvorů ve zdivu cihelném z jakýchkoliv cihel pálených_x000D_
 na jakoukoliv maltu vápenou nebo vápenocementovou, plochy do 0,09 m2, tloušťky do 300 mm</t>
  </si>
  <si>
    <t>základovém nebo nadzákladovém,</t>
  </si>
  <si>
    <t>974031664R00</t>
  </si>
  <si>
    <t>Vysekání rýh v jakémkoliv zdivu cihelném pro vtahování nosníků do zdí, před vybouráním otvorů_x000D_
 do hloubky 150 mm, při výšce nosníku do 150 mm</t>
  </si>
  <si>
    <t>978059521R00</t>
  </si>
  <si>
    <t>Odsekání a odebrání obkladů stěn z obkládaček vnitřních z jakýchkoliv materiálů, plochy do 2 m2</t>
  </si>
  <si>
    <t>včetně otlučení podkladní omítky až na zdivo,</t>
  </si>
  <si>
    <t>978059531R00</t>
  </si>
  <si>
    <t>Odsekání a odebrání obkladů stěn z obkládaček vnitřních z jakýchkoliv materiálů, plochy přes 2 m2</t>
  </si>
  <si>
    <t>725110811R00</t>
  </si>
  <si>
    <t>Demontáž klozetů splachovacích</t>
  </si>
  <si>
    <t>soubor</t>
  </si>
  <si>
    <t>800-721</t>
  </si>
  <si>
    <t>725130811R00</t>
  </si>
  <si>
    <t>Demontáž pisoárových stání pisoárové nádrže + 1 stání</t>
  </si>
  <si>
    <t>725210821R00</t>
  </si>
  <si>
    <t>Demontáž umyvadel umyvadel bez výtokových armatur</t>
  </si>
  <si>
    <t>725240812R00</t>
  </si>
  <si>
    <t>Demontáž sprchových kabin a mís mís bez výtokových armatur</t>
  </si>
  <si>
    <t>725330820R00</t>
  </si>
  <si>
    <t>Demontáž výlevek diturvitových</t>
  </si>
  <si>
    <t>bez výtokových armatur a bez nádrže a splachovacího potrubí,</t>
  </si>
  <si>
    <t>725820801R00</t>
  </si>
  <si>
    <t>Demontáž baterií nástěnných do G 3/4"</t>
  </si>
  <si>
    <t>725860811R00</t>
  </si>
  <si>
    <t>Demontáž zápachových uzávěrek pro zařiz. předměty jednoduchých</t>
  </si>
  <si>
    <t>725860812R00</t>
  </si>
  <si>
    <t>Demontáž zápachových uzávěrek pro zařiz. předměty dvojitých</t>
  </si>
  <si>
    <t>725991811R00</t>
  </si>
  <si>
    <t>Demontáž ostatní konzol jednoduchých pro potrubí vysekáním ze zdi nebo upálením</t>
  </si>
  <si>
    <t>776401800RT1</t>
  </si>
  <si>
    <t>Demontáž soklíků nebo lišt pryžových nebo PVC odstranění a uložení na hromady</t>
  </si>
  <si>
    <t>800-775</t>
  </si>
  <si>
    <t>776511820R00</t>
  </si>
  <si>
    <t>Odstranění povlakových podlah z nášlapné plochy lepených, s podložkou, z ploch přes 20 m2</t>
  </si>
  <si>
    <t>978-01R</t>
  </si>
  <si>
    <t>Demontáž svítidel , vč.likvidace</t>
  </si>
  <si>
    <t>kompl</t>
  </si>
  <si>
    <t>Vlastní</t>
  </si>
  <si>
    <t>Indiv</t>
  </si>
  <si>
    <t>978-02R</t>
  </si>
  <si>
    <t>Demontáž stávající elektroinstalace , vč.likvidace</t>
  </si>
  <si>
    <t>999281105R00</t>
  </si>
  <si>
    <t xml:space="preserve">Přesun hmot pro opravy a údržbu objektů pro opravy a údržbu dosavadních objektů včetně vnějších plášťů_x000D_
 výšky do 6 m,  </t>
  </si>
  <si>
    <t>Přesun hmot</t>
  </si>
  <si>
    <t>POL7_</t>
  </si>
  <si>
    <t>oborů 801, 803, 811 a 812</t>
  </si>
  <si>
    <t>720-101</t>
  </si>
  <si>
    <t>Úpravy rozvodů zdravotechniky (rozvody, roháčky, zavírací ventily, hadičky...), napojení na stávající rozvody</t>
  </si>
  <si>
    <t>720-102</t>
  </si>
  <si>
    <t>Stavební přípomoc</t>
  </si>
  <si>
    <t>725013128R00</t>
  </si>
  <si>
    <t>Klozetové mísy kombinované pro ZTP, bilé, hluboké splachování, svislý odpad, včetně sedátka, šířka 360 mm, hloubka 670 mm, výška 480 mm</t>
  </si>
  <si>
    <t>725014131RT1</t>
  </si>
  <si>
    <t>Klozetové mísy závěsné, bilé, hluboké splachování, zadní, včetně sedátka, šířka 360 mm, hloubka 510 mm, výška 400 mm</t>
  </si>
  <si>
    <t>725016105R00</t>
  </si>
  <si>
    <t>Pisoár diturvitový, bílý,  s otvorem pro ventil, s ventilem oplachovacím, zdroj napájecí pro tři urinály, včetně dodávky materiálu</t>
  </si>
  <si>
    <t>725017130R00</t>
  </si>
  <si>
    <t>Umyvadlo na šrouby, bílé, šířka 500 mm, hloubka 410 mm</t>
  </si>
  <si>
    <t>725017153R00</t>
  </si>
  <si>
    <t>Umyvadlo invalidní, bílé, šířka 640 mm, hloubka 550 mm</t>
  </si>
  <si>
    <t>725017331R00</t>
  </si>
  <si>
    <t>Umývátko na šrouby, bílé, šířka 450 mm, hloubka 370 mm</t>
  </si>
  <si>
    <t>725229106R00</t>
  </si>
  <si>
    <t>Montáž vanové zástěny jednostranně upevněné</t>
  </si>
  <si>
    <t>725249102R00</t>
  </si>
  <si>
    <t>Montáž sprchové mísy a vaničky sprchových mís a vaniček</t>
  </si>
  <si>
    <t>725291113R00</t>
  </si>
  <si>
    <t>Invalidní program madlo jednoduché pevné, rozměr 500 mm, bílé</t>
  </si>
  <si>
    <t>725291132R00</t>
  </si>
  <si>
    <t>Invalidní program madlo dvojité pevné, rozměr 830 mm, bílé</t>
  </si>
  <si>
    <t>725291136R00</t>
  </si>
  <si>
    <t>Invalidní program madlo dvojité sklopné, rozměr 830 mm, bílé</t>
  </si>
  <si>
    <t>725291171R00</t>
  </si>
  <si>
    <t>Invalidní program sedátko sklopné,  , bílé</t>
  </si>
  <si>
    <t>725299101R00</t>
  </si>
  <si>
    <t>Montáž koupelnových doplňků mýdelníků, držáků apod.</t>
  </si>
  <si>
    <t>725019101R00</t>
  </si>
  <si>
    <t>Výlevka diturvitová s plastovou mřížkou, stojící</t>
  </si>
  <si>
    <t>725823121RT1</t>
  </si>
  <si>
    <t>Baterie umyvadlové a dřezové umyvadlová, stojánková, ruční ovládání s otvíráním odpadu, standardní, včetně dodávky materiálu</t>
  </si>
  <si>
    <t>725829202R00</t>
  </si>
  <si>
    <t>Montáž baterií umyvadlových a dřezových umyvadlové a dřezové nástěnné</t>
  </si>
  <si>
    <t>725860107R00</t>
  </si>
  <si>
    <t>Zápachová uzávěrka (sifon) pro zařizovací předměty D 40 mm; pro umyvadla; plast, mosaz, včetně dodávky materiálu</t>
  </si>
  <si>
    <t>725860227RT1</t>
  </si>
  <si>
    <t>Zápachová uzávěrka (sifon) pro zařizovací předměty D 50 mm; pro sprchové kouty; PP; s kulovým kloubem na odtoku, s vyjímatelnou sifonovou vložkou, s krytkou z nerez oceli , včetně dodávky materiálu</t>
  </si>
  <si>
    <t>5514420RR</t>
  </si>
  <si>
    <t>Baterie nástěnná - výleka</t>
  </si>
  <si>
    <t>5514421RR</t>
  </si>
  <si>
    <t>Baterie nástěnná páková - handicap</t>
  </si>
  <si>
    <t>55149001R</t>
  </si>
  <si>
    <t>zásobník na toaletní papír; nerez</t>
  </si>
  <si>
    <t>55149002R</t>
  </si>
  <si>
    <t>držák toaletního papíru nerez; se zámkem a klíčem</t>
  </si>
  <si>
    <t>55149013R</t>
  </si>
  <si>
    <t>zásobník na papírové ručníky; nerez; kombinace s odpadkovým košem; montáž pod omítku</t>
  </si>
  <si>
    <t>55149023R</t>
  </si>
  <si>
    <t>dávkovač tekutého mýdla nerez; obsah 0,50 l</t>
  </si>
  <si>
    <t>55149035R</t>
  </si>
  <si>
    <t>koš odpadkový nerez; obsah 4,5 l; nástěnný</t>
  </si>
  <si>
    <t>55149050R</t>
  </si>
  <si>
    <t>WC kartáč nerez; držák univerzální</t>
  </si>
  <si>
    <t>551490RR</t>
  </si>
  <si>
    <t>Zrcadlo  600 x 400 mm - invadlidmí</t>
  </si>
  <si>
    <t>551-R</t>
  </si>
  <si>
    <t>Háček nerez</t>
  </si>
  <si>
    <t>55423018.AR</t>
  </si>
  <si>
    <t>vanička sprchová čtvercová; l = 800,0 mm; š = 800 mm; hl = 150 mm; objem 65 l; akrylátová; pergamon, manhattan</t>
  </si>
  <si>
    <t>55484410.AR</t>
  </si>
  <si>
    <t>stěna sprchová pevná v = 1 850 mm; š = 800 mm; výplň plast; dezén pearl; profily hliník, bílý lak</t>
  </si>
  <si>
    <t>998725201R00</t>
  </si>
  <si>
    <t>Přesun hmot pro zařizovací předměty v objektech výšky do 6 m</t>
  </si>
  <si>
    <t>vodorovně do 50 m</t>
  </si>
  <si>
    <t>726212122R00</t>
  </si>
  <si>
    <t>Klozet montážní prvek pro zavěšené WC s nádržkou, pro instalaci s mokrými procesy do masivních zděných konstrukcí, bez soupravy na tlumení hluku, bez ovladacího tlačitka, ovládání zepředu, stavební výška 78 cm, včetně dodávky materiálu</t>
  </si>
  <si>
    <t>551070158R</t>
  </si>
  <si>
    <t>tlačítko ovládací plastové; ovládací síla do 20,0 N; dvoučinné mechanické splachování ; 247x165x19 mm; barva chrom - mat</t>
  </si>
  <si>
    <t>998726221R00</t>
  </si>
  <si>
    <t>Přesun hmot pro předstěnové systémy v objektech výšky do 6 m</t>
  </si>
  <si>
    <t>728112112R00</t>
  </si>
  <si>
    <t>Montáž kruhového plechového potrubí do průměru d 200 mm</t>
  </si>
  <si>
    <t>800-728</t>
  </si>
  <si>
    <t>728415112R00</t>
  </si>
  <si>
    <t xml:space="preserve">Mřížky, regulátory montáž čtyřhranné větrací nebo ventilační mřížky, do průřezu 0,10 m2,  </t>
  </si>
  <si>
    <t>728614212R00</t>
  </si>
  <si>
    <t>Montáž axiálního nízkotlakého ventilátoru potrubního do kruhového potrubí, do průměru d 200 mm</t>
  </si>
  <si>
    <t>728-101</t>
  </si>
  <si>
    <t>Stavební přípomoc  -  napojení nastávající rozvody</t>
  </si>
  <si>
    <t>429148026R</t>
  </si>
  <si>
    <t>ventilátor do koupelny připojení k potrubí pr. 125 mm; s kuličk.ložisky,časovým spínačem 2-30 min. a čidlem vlhkosti; výkon 16 W; materiál ABS plast; napájecí napětí 230 V; 50 Hz; průtok vzduchu 180 m3/h; teplota do 40 °C; otáčky 2 400,0 ot/min; akustický tlak 35 dB (A); IP 34</t>
  </si>
  <si>
    <t>42972809R</t>
  </si>
  <si>
    <t>mřížka krycí; čtyřhranná; rozměr 250 x 250 mm; mater. výplň tahokov; barva základní nátěr; provedení s přírubou na volné konce potrubí</t>
  </si>
  <si>
    <t>42981186R</t>
  </si>
  <si>
    <t>potrubí hladká roura; pozinkovaný plech; pr. 200,0 mm; l = 1 000 mm; použití pro rozvody vzduchu</t>
  </si>
  <si>
    <t>998728201R00</t>
  </si>
  <si>
    <t>Přesun hmot pro vzduchotechniku v objektech výšky do 6 m</t>
  </si>
  <si>
    <t>740-101</t>
  </si>
  <si>
    <t>Osvětlení – zářivkové, stropní do podhledu (včetně montáže)</t>
  </si>
  <si>
    <t>740-102</t>
  </si>
  <si>
    <t>Osvětlení – centrální, stropní (včetně montáže)</t>
  </si>
  <si>
    <t>740-103</t>
  </si>
  <si>
    <t>Osvětlení – přisazené na zdi, nad zrcadly (včetně montáže)</t>
  </si>
  <si>
    <t>740-104</t>
  </si>
  <si>
    <t>Úpravy stávající elektrorozvodů (včetně zásuvek), DLE VÝKRESU č.2.8</t>
  </si>
  <si>
    <t>740-105</t>
  </si>
  <si>
    <t>766670011R00</t>
  </si>
  <si>
    <t>Montáž obložkové zárubně a dveřního křídla jednokřídlového</t>
  </si>
  <si>
    <t>800-766</t>
  </si>
  <si>
    <t>766670021R00</t>
  </si>
  <si>
    <t xml:space="preserve">Montáž kliky a štítku </t>
  </si>
  <si>
    <t>549146RR</t>
  </si>
  <si>
    <t>Dveřní kování, DLE VÝBĚRU INVESTORA</t>
  </si>
  <si>
    <t>5491-PA</t>
  </si>
  <si>
    <t>Panikové kování - vstupní dveře - doplnění</t>
  </si>
  <si>
    <t>61165400R</t>
  </si>
  <si>
    <t>dveře vnitřní š = 600 mm; h = 1 970,0 mm; profilované; otevíravé; počet křídel 1; plné; povrch. úprava laminát CPL; dekor dub, buk, olše, javor, hruška, teak, wenge</t>
  </si>
  <si>
    <t>61165401R</t>
  </si>
  <si>
    <t>dveře vnitřní š = 700 mm; h = 1 970,0 mm; profilované; otevíravé; počet křídel 1; plné; povrch. úprava laminát CPL; dekor dub, buk, olše, javor, hruška, teak, wenge</t>
  </si>
  <si>
    <t>61165402R</t>
  </si>
  <si>
    <t>dveře vnitřní š = 800 mm; h = 1 970,0 mm; profilované; otevíravé; počet křídel 1; plné; povrch. úprava laminát CPL; dekor dub, buk, olše, javor, hruška, teak, wenge</t>
  </si>
  <si>
    <t>61181510R</t>
  </si>
  <si>
    <t>zárubeň dřevěná obkladová; otočná; pro dveře jednokřídlové; š průchodu 600 mm; h průchodu 1 970 mm; tloušťka stěny 60 až 170 mm; laminovaná; dub, buk, ořech, olše, javor, třešeň, bílá, hruška, teak, bělený dub, šedá</t>
  </si>
  <si>
    <t>61181511R</t>
  </si>
  <si>
    <t>zárubeň dřevěná obkladová; otočná; pro dveře jednokřídlové; š průchodu 700 mm; h průchodu 1 970 mm; tloušťka stěny 60 až 170 mm; laminovaná; dub, buk, ořech, olše, javor, třešeň, bílá, hruška, teak, bělený dub, šedá</t>
  </si>
  <si>
    <t>61181512R</t>
  </si>
  <si>
    <t>zárubeň dřevěná obkladová; otočná; pro dveře jednokřídlové; š průchodu 800 mm; h průchodu 1 970 mm; tloušťka stěny 60 až 170 mm; laminovaná; dub, buk, ořech, olše, javor, třešeň, bílá, hruška, teak, bělený dub, šedá</t>
  </si>
  <si>
    <t>998766201R00</t>
  </si>
  <si>
    <t>Přesun hmot pro konstrukce truhlářské v objektech výšky do 6 m</t>
  </si>
  <si>
    <t>50 m vodorovně</t>
  </si>
  <si>
    <t>767586101RT1</t>
  </si>
  <si>
    <t xml:space="preserve">Montáž podhledů lamelových a kazetových Podhledy nosný rošt pro podhledy  rošt pro rovnou, částečně zapuštěnou a poloskrytou hranu desek, v modulu 600 x 600 mm,  </t>
  </si>
  <si>
    <t>800-767</t>
  </si>
  <si>
    <t>767586201RV1</t>
  </si>
  <si>
    <t>Montáž podhledů lamelových a kazetových Podhledy podhled minerální, s rovnou hranou</t>
  </si>
  <si>
    <t>998767201R00</t>
  </si>
  <si>
    <t>Přesun hmot pro kovové stavební doplňk. konstrukce v objektech výšky do 6 m</t>
  </si>
  <si>
    <t>771101101R00</t>
  </si>
  <si>
    <t xml:space="preserve">Příprava podkladu pod dlažby vysávání podkladů pod keramickou dlažbu průmyslovým vysavačem </t>
  </si>
  <si>
    <t>800-771</t>
  </si>
  <si>
    <t>771101210RT1</t>
  </si>
  <si>
    <t>Příprava podkladu pod dlažby penetrace podkladu pod dlažby</t>
  </si>
  <si>
    <t>771475014RU7</t>
  </si>
  <si>
    <t>Montáž soklíků z dlaždic keramických výšky 100 mm, soklíků vodorovných, kladených do flexibilního tmele</t>
  </si>
  <si>
    <t>771575109RT1</t>
  </si>
  <si>
    <t>Montáž podlah z dlaždic keramických 300 x 300 mm, režných nebo glazovaných, hladkých, kladených do flexibilního tmele</t>
  </si>
  <si>
    <t>597642031R</t>
  </si>
  <si>
    <t>dlažba keramická š = 300 mm; l = 300 mm; h = 9,0 mm; protiskluzová úprava; pro interiér i exteriér</t>
  </si>
  <si>
    <t>597642410R</t>
  </si>
  <si>
    <t>dlažba keramická sokl; š = 80 mm; l = 300 mm; h = 9,0 mm; povrch matný; pro interiér i exteriér</t>
  </si>
  <si>
    <t>998771201R00</t>
  </si>
  <si>
    <t>Přesun hmot pro podlahy z dlaždic v objektech výšky do 6 m</t>
  </si>
  <si>
    <t>776101101R00</t>
  </si>
  <si>
    <t>Přípravné práce vysávání povlakových podlah průmyslovým vysavačem</t>
  </si>
  <si>
    <t>položky neobsahují žádný materiál</t>
  </si>
  <si>
    <t>776101121R00</t>
  </si>
  <si>
    <t>Přípravné práce penetrace podkladu</t>
  </si>
  <si>
    <t>776421100RU1</t>
  </si>
  <si>
    <t>Lepení soklíků PVC a napojení krytiny na stěnu lepení podlahových soklíků z PVC a vinylu včetně dodávky soklíku</t>
  </si>
  <si>
    <t>776521200R00</t>
  </si>
  <si>
    <t>Lepení povlakových podlah z plastů  Lepení povlakových podlah z plastových dílců z PVC nebo vinylu, montáž</t>
  </si>
  <si>
    <t>776971509R00</t>
  </si>
  <si>
    <t>Čisticí zóny a rohože textilní rohož, ze 100% polyamidu, podklad Vinyl, tloušťky 9 mm</t>
  </si>
  <si>
    <t>776976420R00</t>
  </si>
  <si>
    <t>Čisticí zóny a rohože lišta k rohožím, z pryže, šířky 20 mm</t>
  </si>
  <si>
    <t xml:space="preserve">m     </t>
  </si>
  <si>
    <t>776994111RT1</t>
  </si>
  <si>
    <t>Ostatní práce svařování povlakových podlah  z pásů nebo čtverců</t>
  </si>
  <si>
    <t>28410165R</t>
  </si>
  <si>
    <t>linoleum přírodní; podklad juta; v rolích; š = 2 000,0 mm; l = 20 000 mm; tl. 2,50 mm; třída zatížení 23, 31, 32, 33, 34, 41, 42; protiskluzné; povrchová úprava vosk</t>
  </si>
  <si>
    <t>998776201R00</t>
  </si>
  <si>
    <t>Přesun hmot pro podlahy povlakové v objektech výšky do 6 m</t>
  </si>
  <si>
    <t>781101210RT1</t>
  </si>
  <si>
    <t>Příprava podkladu pod obklady penetrace podkladu pod obklady</t>
  </si>
  <si>
    <t>781475112RT1</t>
  </si>
  <si>
    <t>Montáž obkladů vnitřních z dlaždic keramických 150 x 150 mm,  , kladených do flexibilního tmele</t>
  </si>
  <si>
    <t>59781346R</t>
  </si>
  <si>
    <t>obklad keramický š = 148 mm; l = 148 mm; h = 6,0 mm; pro interiér; barva bílá; lesk</t>
  </si>
  <si>
    <t>998781201R00</t>
  </si>
  <si>
    <t>Přesun hmot pro obklady keramické v objektech výšky do 6 m</t>
  </si>
  <si>
    <t>783802822R00</t>
  </si>
  <si>
    <t>Odstranění starých nátěrů z omítek stěn, opálením</t>
  </si>
  <si>
    <t>800-783</t>
  </si>
  <si>
    <t>784402801R00</t>
  </si>
  <si>
    <t>Odstranění maleb oškrabáním, v místnostech do 3,8 m</t>
  </si>
  <si>
    <t>800-784</t>
  </si>
  <si>
    <t>784161401R00</t>
  </si>
  <si>
    <t>Příprava povrchu Penetrace (napouštění) podkladu disperzní, jednonásobná</t>
  </si>
  <si>
    <t>784165512R00</t>
  </si>
  <si>
    <t>Malby z malířských směsí otěruvzdorných,  , bělost 93 %, dvojnásobné</t>
  </si>
  <si>
    <t>787911111R00</t>
  </si>
  <si>
    <t>Montáž zrcadla na stěnu, lepidlem, plochy do 2 m2</t>
  </si>
  <si>
    <t>800-787</t>
  </si>
  <si>
    <t>63465128R</t>
  </si>
  <si>
    <t>sklo plavené zrcadlo; čiré; š = 1 600 mm; l = 2000,0 mm; tl = 8,0 mm</t>
  </si>
  <si>
    <t>998787201R00</t>
  </si>
  <si>
    <t>Přesun hmot pro zasklívání v objektech výšky do 6 m</t>
  </si>
  <si>
    <t>799-101</t>
  </si>
  <si>
    <t>Obklad za linkou -  sklo LACOBEL - D+M</t>
  </si>
  <si>
    <t>799-104</t>
  </si>
  <si>
    <t>Kuchyňská linka, včetně dřezu, baterie  se sprškou a osvětlení, zařizovacích spotřebičů - bez jejich, Dle výběru investora</t>
  </si>
  <si>
    <t>doběhy a omezovače nárazu dvířek</t>
  </si>
  <si>
    <t>POP</t>
  </si>
  <si>
    <t>979084413R00</t>
  </si>
  <si>
    <t xml:space="preserve">Vodorovná doprava po suchu nebo naložení vodorovná doprava vybouraných hmot se složením a hrubým urovnáním nebo přeložením na jiný dopravní prostředek do 1 km,  </t>
  </si>
  <si>
    <t>831-2</t>
  </si>
  <si>
    <t>Přesun suti</t>
  </si>
  <si>
    <t>POL8_</t>
  </si>
  <si>
    <t>vybouraných hmot se složením a hrubým urovnáním nebo přeložením na jiný dopravní prostředek, nebo nakládání na dopravní prostředek pro vodorovnou dopravu,</t>
  </si>
  <si>
    <t>979084419R00</t>
  </si>
  <si>
    <t>Vodorovná doprava po suchu nebo naložení vodorovná doprava vybouraných hmot se složením a hrubým urovnáním nebo přeložením na jiný dopravní prostředek do 1 km, příplatek za každý další i započatý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</si>
  <si>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</si>
  <si>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</si>
  <si>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</si>
  <si>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</si>
  <si>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</si>
  <si>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</si>
  <si>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005121R</t>
  </si>
  <si>
    <t>Zařízení staveniště</t>
  </si>
  <si>
    <t>Soubor</t>
  </si>
  <si>
    <t>VRN</t>
  </si>
  <si>
    <t>POL99_2</t>
  </si>
  <si>
    <t>005124010R</t>
  </si>
  <si>
    <t>Koordinační činnost</t>
  </si>
  <si>
    <t>005231010R</t>
  </si>
  <si>
    <t>Revize</t>
  </si>
  <si>
    <t>POL99_8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</si>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</sst>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vertical="top"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8" xfId="0" applyBorder="1" applyAlignment="1"/>
    <xf numFmtId="0" fontId="0" fillId="0" borderId="0" xfId="0" applyAlignment="1"/>
    <xf numFmtId="49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8" xfId="0" applyFont="1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0" t="s">
        <v>39</v>
      </c>
      <c r="B2" s="70"/>
      <c r="C2" s="70"/>
      <c r="D2" s="70"/>
      <c r="E2" s="70"/>
      <c r="F2" s="70"/>
      <c r="G2" s="70"/>
    </row>
  </sheetData>
  <sheetProtection password="88A1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7"/>
  <sheetViews>
    <sheetView showGridLines="0" tabSelected="1" topLeftCell="B1" zoomScaleNormal="100" zoomScaleSheetLayoutView="75" workbookViewId="0">
      <selection activeCell="D34" sqref="D34:E3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7" width="12.140625" customWidth="1"/>
    <col min="8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71" t="s">
        <v>41</v>
      </c>
      <c r="C1" s="72"/>
      <c r="D1" s="72"/>
      <c r="E1" s="72"/>
      <c r="F1" s="72"/>
      <c r="G1" s="72"/>
      <c r="H1" s="72"/>
      <c r="I1" s="72"/>
      <c r="J1" s="73"/>
    </row>
    <row r="2" spans="1:15" ht="36" customHeight="1" x14ac:dyDescent="0.2">
      <c r="A2" s="2"/>
      <c r="B2" s="105" t="s">
        <v>22</v>
      </c>
      <c r="C2" s="106"/>
      <c r="D2" s="107" t="s">
        <v>49</v>
      </c>
      <c r="E2" s="108" t="s">
        <v>50</v>
      </c>
      <c r="F2" s="109"/>
      <c r="G2" s="109"/>
      <c r="H2" s="109"/>
      <c r="I2" s="109"/>
      <c r="J2" s="110"/>
      <c r="O2" s="1"/>
    </row>
    <row r="3" spans="1:15" ht="27" customHeight="1" x14ac:dyDescent="0.2">
      <c r="A3" s="2"/>
      <c r="B3" s="111" t="s">
        <v>46</v>
      </c>
      <c r="C3" s="106"/>
      <c r="D3" s="112" t="s">
        <v>45</v>
      </c>
      <c r="E3" s="113" t="s">
        <v>44</v>
      </c>
      <c r="F3" s="114"/>
      <c r="G3" s="114"/>
      <c r="H3" s="114"/>
      <c r="I3" s="114"/>
      <c r="J3" s="115"/>
    </row>
    <row r="4" spans="1:15" ht="23.25" customHeight="1" x14ac:dyDescent="0.2">
      <c r="A4" s="102">
        <v>3524</v>
      </c>
      <c r="B4" s="116" t="s">
        <v>47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">
      <c r="A5" s="2"/>
      <c r="B5" s="30" t="s">
        <v>42</v>
      </c>
      <c r="D5" s="122" t="s">
        <v>51</v>
      </c>
      <c r="E5" s="85"/>
      <c r="F5" s="85"/>
      <c r="G5" s="85"/>
      <c r="H5" s="18" t="s">
        <v>40</v>
      </c>
      <c r="I5" s="124" t="s">
        <v>55</v>
      </c>
      <c r="J5" s="8"/>
    </row>
    <row r="6" spans="1:15" ht="15.75" customHeight="1" x14ac:dyDescent="0.2">
      <c r="A6" s="2"/>
      <c r="B6" s="27"/>
      <c r="C6" s="52"/>
      <c r="D6" s="104" t="s">
        <v>52</v>
      </c>
      <c r="E6" s="86"/>
      <c r="F6" s="86"/>
      <c r="G6" s="86"/>
      <c r="H6" s="18" t="s">
        <v>34</v>
      </c>
      <c r="I6" s="124" t="s">
        <v>56</v>
      </c>
      <c r="J6" s="8"/>
    </row>
    <row r="7" spans="1:15" ht="15.75" customHeight="1" x14ac:dyDescent="0.2">
      <c r="A7" s="2"/>
      <c r="B7" s="28"/>
      <c r="C7" s="53"/>
      <c r="D7" s="103" t="s">
        <v>54</v>
      </c>
      <c r="E7" s="123" t="s">
        <v>53</v>
      </c>
      <c r="F7" s="87"/>
      <c r="G7" s="87"/>
      <c r="H7" s="23"/>
      <c r="I7" s="22"/>
      <c r="J7" s="33"/>
    </row>
    <row r="8" spans="1:15" ht="17.25" customHeight="1" x14ac:dyDescent="0.2">
      <c r="A8" s="2"/>
      <c r="B8" s="30" t="s">
        <v>20</v>
      </c>
      <c r="D8" s="125" t="s">
        <v>57</v>
      </c>
      <c r="E8" s="260"/>
      <c r="H8" s="18" t="s">
        <v>40</v>
      </c>
      <c r="I8" s="124" t="s">
        <v>61</v>
      </c>
      <c r="J8" s="8"/>
    </row>
    <row r="9" spans="1:15" ht="15.75" customHeight="1" x14ac:dyDescent="0.2">
      <c r="A9" s="2"/>
      <c r="B9" s="2"/>
      <c r="D9" s="126" t="s">
        <v>58</v>
      </c>
      <c r="E9" s="261"/>
      <c r="H9" s="18" t="s">
        <v>34</v>
      </c>
      <c r="I9" s="124" t="s">
        <v>62</v>
      </c>
      <c r="J9" s="8"/>
    </row>
    <row r="10" spans="1:15" ht="15.75" customHeight="1" x14ac:dyDescent="0.2">
      <c r="A10" s="2"/>
      <c r="B10" s="34"/>
      <c r="C10" s="53"/>
      <c r="D10" s="103" t="s">
        <v>60</v>
      </c>
      <c r="E10" s="262" t="s">
        <v>59</v>
      </c>
      <c r="F10" s="26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34</v>
      </c>
      <c r="I12" s="133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14.25" customHeight="1" x14ac:dyDescent="0.2">
      <c r="A14" s="2"/>
      <c r="B14" s="42" t="s">
        <v>21</v>
      </c>
      <c r="C14" s="54"/>
      <c r="D14" s="264" t="s">
        <v>48</v>
      </c>
      <c r="E14" s="260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5"/>
      <c r="D15" s="51"/>
      <c r="E15" s="80"/>
      <c r="F15" s="80"/>
      <c r="G15" s="81"/>
      <c r="H15" s="81"/>
      <c r="I15" s="81" t="s">
        <v>29</v>
      </c>
      <c r="J15" s="82"/>
    </row>
    <row r="16" spans="1:15" ht="23.25" customHeight="1" x14ac:dyDescent="0.2">
      <c r="A16" s="195" t="s">
        <v>24</v>
      </c>
      <c r="B16" s="37" t="s">
        <v>24</v>
      </c>
      <c r="C16" s="56"/>
      <c r="D16" s="57"/>
      <c r="E16" s="77"/>
      <c r="F16" s="78"/>
      <c r="G16" s="77"/>
      <c r="H16" s="78"/>
      <c r="I16" s="77">
        <f>SUMIF(F50:F73,A16,I50:I73)+SUMIF(F50:F73,"PSU",I50:I73)</f>
        <v>0</v>
      </c>
      <c r="J16" s="79"/>
    </row>
    <row r="17" spans="1:10" ht="23.25" customHeight="1" x14ac:dyDescent="0.2">
      <c r="A17" s="195" t="s">
        <v>25</v>
      </c>
      <c r="B17" s="37" t="s">
        <v>25</v>
      </c>
      <c r="C17" s="56"/>
      <c r="D17" s="57"/>
      <c r="E17" s="77"/>
      <c r="F17" s="78"/>
      <c r="G17" s="77"/>
      <c r="H17" s="78"/>
      <c r="I17" s="77">
        <f>SUMIF(F50:F73,A17,I50:I73)</f>
        <v>0</v>
      </c>
      <c r="J17" s="79"/>
    </row>
    <row r="18" spans="1:10" ht="23.25" customHeight="1" x14ac:dyDescent="0.2">
      <c r="A18" s="195" t="s">
        <v>26</v>
      </c>
      <c r="B18" s="37" t="s">
        <v>26</v>
      </c>
      <c r="C18" s="56"/>
      <c r="D18" s="57"/>
      <c r="E18" s="77"/>
      <c r="F18" s="78"/>
      <c r="G18" s="77"/>
      <c r="H18" s="78"/>
      <c r="I18" s="77">
        <f>SUMIF(F50:F73,A18,I50:I73)</f>
        <v>0</v>
      </c>
      <c r="J18" s="79"/>
    </row>
    <row r="19" spans="1:10" ht="23.25" customHeight="1" x14ac:dyDescent="0.2">
      <c r="A19" s="195" t="s">
        <v>114</v>
      </c>
      <c r="B19" s="37" t="s">
        <v>27</v>
      </c>
      <c r="C19" s="56"/>
      <c r="D19" s="57"/>
      <c r="E19" s="77"/>
      <c r="F19" s="78"/>
      <c r="G19" s="77"/>
      <c r="H19" s="78"/>
      <c r="I19" s="77">
        <f>SUMIF(F50:F73,A19,I50:I73)</f>
        <v>0</v>
      </c>
      <c r="J19" s="79"/>
    </row>
    <row r="20" spans="1:10" ht="23.25" customHeight="1" x14ac:dyDescent="0.2">
      <c r="A20" s="195" t="s">
        <v>115</v>
      </c>
      <c r="B20" s="37" t="s">
        <v>28</v>
      </c>
      <c r="C20" s="56"/>
      <c r="D20" s="57"/>
      <c r="E20" s="77"/>
      <c r="F20" s="78"/>
      <c r="G20" s="77"/>
      <c r="H20" s="78"/>
      <c r="I20" s="77">
        <f>SUMIF(F50:F73,A20,I50:I73)</f>
        <v>0</v>
      </c>
      <c r="J20" s="79"/>
    </row>
    <row r="21" spans="1:10" ht="23.25" customHeight="1" x14ac:dyDescent="0.2">
      <c r="A21" s="2"/>
      <c r="B21" s="47" t="s">
        <v>29</v>
      </c>
      <c r="C21" s="58"/>
      <c r="D21" s="59"/>
      <c r="E21" s="83"/>
      <c r="F21" s="84"/>
      <c r="G21" s="83"/>
      <c r="H21" s="84"/>
      <c r="I21" s="83">
        <f>SUM(I16:J20)</f>
        <v>0</v>
      </c>
      <c r="J21" s="93"/>
    </row>
    <row r="22" spans="1:10" ht="33" customHeight="1" x14ac:dyDescent="0.2">
      <c r="A22" s="2"/>
      <c r="B22" s="41" t="s">
        <v>33</v>
      </c>
      <c r="C22" s="56"/>
      <c r="D22" s="57"/>
      <c r="E22" s="60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6"/>
      <c r="D23" s="57"/>
      <c r="E23" s="61">
        <v>15</v>
      </c>
      <c r="F23" s="38" t="s">
        <v>0</v>
      </c>
      <c r="G23" s="91">
        <f>ZakladDPHSniVypocet</f>
        <v>0</v>
      </c>
      <c r="H23" s="92"/>
      <c r="I23" s="92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6"/>
      <c r="D24" s="57"/>
      <c r="E24" s="61">
        <f>SazbaDPH1</f>
        <v>15</v>
      </c>
      <c r="F24" s="38" t="s">
        <v>0</v>
      </c>
      <c r="G24" s="89">
        <f>A23</f>
        <v>0</v>
      </c>
      <c r="H24" s="90"/>
      <c r="I24" s="90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6"/>
      <c r="D25" s="57"/>
      <c r="E25" s="61">
        <v>21</v>
      </c>
      <c r="F25" s="38" t="s">
        <v>0</v>
      </c>
      <c r="G25" s="91">
        <f>ZakladDPHZaklVypocet</f>
        <v>0</v>
      </c>
      <c r="H25" s="92"/>
      <c r="I25" s="92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2"/>
      <c r="D26" s="51"/>
      <c r="E26" s="63">
        <f>SazbaDPH2</f>
        <v>21</v>
      </c>
      <c r="F26" s="29" t="s">
        <v>0</v>
      </c>
      <c r="G26" s="74">
        <f>A25</f>
        <v>0</v>
      </c>
      <c r="H26" s="75"/>
      <c r="I26" s="75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4"/>
      <c r="D27" s="65"/>
      <c r="E27" s="64"/>
      <c r="F27" s="16"/>
      <c r="G27" s="76">
        <f>CenaCelkem-(ZakladDPHSni+DPHSni+ZakladDPHZakl+DPHZakl)</f>
        <v>0</v>
      </c>
      <c r="H27" s="76"/>
      <c r="I27" s="76"/>
      <c r="J27" s="40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6" t="s">
        <v>11</v>
      </c>
      <c r="D32" s="67"/>
      <c r="E32" s="67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68"/>
      <c r="D34" s="94"/>
      <c r="E34" s="95"/>
      <c r="G34" s="96"/>
      <c r="H34" s="97"/>
      <c r="I34" s="97"/>
      <c r="J34" s="24"/>
    </row>
    <row r="35" spans="1:10" ht="12.75" customHeight="1" x14ac:dyDescent="0.2">
      <c r="A35" s="2"/>
      <c r="B35" s="2"/>
      <c r="D35" s="88" t="s">
        <v>2</v>
      </c>
      <c r="E35" s="88"/>
      <c r="H35" s="10" t="s">
        <v>3</v>
      </c>
      <c r="J35" s="9"/>
    </row>
    <row r="36" spans="1:10" ht="13.5" customHeight="1" thickBot="1" x14ac:dyDescent="0.25">
      <c r="A36" s="11"/>
      <c r="B36" s="11"/>
      <c r="C36" s="69"/>
      <c r="D36" s="69"/>
      <c r="E36" s="69"/>
      <c r="F36" s="12"/>
      <c r="G36" s="12"/>
      <c r="H36" s="12"/>
      <c r="I36" s="12"/>
      <c r="J36" s="13"/>
    </row>
    <row r="37" spans="1:10" ht="27" hidden="1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hidden="1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63</v>
      </c>
      <c r="C39" s="147"/>
      <c r="D39" s="147"/>
      <c r="E39" s="147"/>
      <c r="F39" s="148">
        <f>'SO 01 01 Pol'!AE218</f>
        <v>0</v>
      </c>
      <c r="G39" s="149">
        <f>'SO 01 01 Pol'!AF218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hidden="1" customHeight="1" x14ac:dyDescent="0.2">
      <c r="A40" s="136">
        <v>2</v>
      </c>
      <c r="B40" s="152"/>
      <c r="C40" s="153" t="s">
        <v>64</v>
      </c>
      <c r="D40" s="153"/>
      <c r="E40" s="153"/>
      <c r="F40" s="154"/>
      <c r="G40" s="155"/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">
      <c r="A41" s="136">
        <v>2</v>
      </c>
      <c r="B41" s="152" t="s">
        <v>45</v>
      </c>
      <c r="C41" s="153" t="s">
        <v>44</v>
      </c>
      <c r="D41" s="153"/>
      <c r="E41" s="153"/>
      <c r="F41" s="154">
        <f>'SO 01 01 Pol'!AE218</f>
        <v>0</v>
      </c>
      <c r="G41" s="155">
        <f>'SO 01 01 Pol'!AF218</f>
        <v>0</v>
      </c>
      <c r="H41" s="155">
        <f>(F41*SazbaDPH1/100)+(G41*SazbaDPH2/100)</f>
        <v>0</v>
      </c>
      <c r="I41" s="155">
        <f>F41+G41+H41</f>
        <v>0</v>
      </c>
      <c r="J41" s="156" t="str">
        <f>IF(CenaCelkemVypocet=0,"",I41/CenaCelkemVypocet*100)</f>
        <v/>
      </c>
    </row>
    <row r="42" spans="1:10" ht="25.5" hidden="1" customHeight="1" x14ac:dyDescent="0.2">
      <c r="A42" s="136">
        <v>3</v>
      </c>
      <c r="B42" s="157" t="s">
        <v>43</v>
      </c>
      <c r="C42" s="147" t="s">
        <v>44</v>
      </c>
      <c r="D42" s="147"/>
      <c r="E42" s="147"/>
      <c r="F42" s="158">
        <f>'SO 01 01 Pol'!AE218</f>
        <v>0</v>
      </c>
      <c r="G42" s="150">
        <f>'SO 01 01 Pol'!AF218</f>
        <v>0</v>
      </c>
      <c r="H42" s="150">
        <f>(F42*SazbaDPH1/100)+(G42*SazbaDPH2/100)</f>
        <v>0</v>
      </c>
      <c r="I42" s="150">
        <f>F42+G42+H42</f>
        <v>0</v>
      </c>
      <c r="J42" s="151" t="str">
        <f>IF(CenaCelkemVypocet=0,"",I42/CenaCelkemVypocet*100)</f>
        <v/>
      </c>
    </row>
    <row r="43" spans="1:10" ht="25.5" hidden="1" customHeight="1" x14ac:dyDescent="0.2">
      <c r="A43" s="136"/>
      <c r="B43" s="159" t="s">
        <v>65</v>
      </c>
      <c r="C43" s="160"/>
      <c r="D43" s="160"/>
      <c r="E43" s="161"/>
      <c r="F43" s="162">
        <f>SUMIF(A39:A42,"=1",F39:F42)</f>
        <v>0</v>
      </c>
      <c r="G43" s="163">
        <f>SUMIF(A39:A42,"=1",G39:G42)</f>
        <v>0</v>
      </c>
      <c r="H43" s="163">
        <f>SUMIF(A39:A42,"=1",H39:H42)</f>
        <v>0</v>
      </c>
      <c r="I43" s="163">
        <f>SUMIF(A39:A42,"=1",I39:I42)</f>
        <v>0</v>
      </c>
      <c r="J43" s="164">
        <f>SUMIF(A39:A42,"=1",J39:J42)</f>
        <v>0</v>
      </c>
    </row>
    <row r="47" spans="1:10" ht="15.75" x14ac:dyDescent="0.25">
      <c r="B47" s="175" t="s">
        <v>67</v>
      </c>
    </row>
    <row r="49" spans="1:10" ht="25.5" customHeight="1" x14ac:dyDescent="0.2">
      <c r="A49" s="177"/>
      <c r="B49" s="180" t="s">
        <v>17</v>
      </c>
      <c r="C49" s="180" t="s">
        <v>5</v>
      </c>
      <c r="D49" s="181"/>
      <c r="E49" s="181"/>
      <c r="F49" s="182" t="s">
        <v>68</v>
      </c>
      <c r="G49" s="182"/>
      <c r="H49" s="182"/>
      <c r="I49" s="182" t="s">
        <v>29</v>
      </c>
      <c r="J49" s="182" t="s">
        <v>0</v>
      </c>
    </row>
    <row r="50" spans="1:10" ht="36.75" customHeight="1" x14ac:dyDescent="0.2">
      <c r="A50" s="178"/>
      <c r="B50" s="183" t="s">
        <v>69</v>
      </c>
      <c r="C50" s="184" t="s">
        <v>70</v>
      </c>
      <c r="D50" s="185"/>
      <c r="E50" s="185"/>
      <c r="F50" s="191" t="s">
        <v>24</v>
      </c>
      <c r="G50" s="192"/>
      <c r="H50" s="192"/>
      <c r="I50" s="192">
        <f>'SO 01 01 Pol'!G8</f>
        <v>0</v>
      </c>
      <c r="J50" s="189" t="str">
        <f>IF(I74=0,"",I50/I74*100)</f>
        <v/>
      </c>
    </row>
    <row r="51" spans="1:10" ht="36.75" customHeight="1" x14ac:dyDescent="0.2">
      <c r="A51" s="178"/>
      <c r="B51" s="183" t="s">
        <v>71</v>
      </c>
      <c r="C51" s="184" t="s">
        <v>72</v>
      </c>
      <c r="D51" s="185"/>
      <c r="E51" s="185"/>
      <c r="F51" s="191" t="s">
        <v>24</v>
      </c>
      <c r="G51" s="192"/>
      <c r="H51" s="192"/>
      <c r="I51" s="192">
        <f>'SO 01 01 Pol'!G21</f>
        <v>0</v>
      </c>
      <c r="J51" s="189" t="str">
        <f>IF(I74=0,"",I51/I74*100)</f>
        <v/>
      </c>
    </row>
    <row r="52" spans="1:10" ht="36.75" customHeight="1" x14ac:dyDescent="0.2">
      <c r="A52" s="178"/>
      <c r="B52" s="183" t="s">
        <v>73</v>
      </c>
      <c r="C52" s="184" t="s">
        <v>74</v>
      </c>
      <c r="D52" s="185"/>
      <c r="E52" s="185"/>
      <c r="F52" s="191" t="s">
        <v>24</v>
      </c>
      <c r="G52" s="192"/>
      <c r="H52" s="192"/>
      <c r="I52" s="192">
        <f>'SO 01 01 Pol'!G33</f>
        <v>0</v>
      </c>
      <c r="J52" s="189" t="str">
        <f>IF(I74=0,"",I52/I74*100)</f>
        <v/>
      </c>
    </row>
    <row r="53" spans="1:10" ht="36.75" customHeight="1" x14ac:dyDescent="0.2">
      <c r="A53" s="178"/>
      <c r="B53" s="183" t="s">
        <v>75</v>
      </c>
      <c r="C53" s="184" t="s">
        <v>76</v>
      </c>
      <c r="D53" s="185"/>
      <c r="E53" s="185"/>
      <c r="F53" s="191" t="s">
        <v>24</v>
      </c>
      <c r="G53" s="192"/>
      <c r="H53" s="192"/>
      <c r="I53" s="192">
        <f>'SO 01 01 Pol'!G38</f>
        <v>0</v>
      </c>
      <c r="J53" s="189" t="str">
        <f>IF(I74=0,"",I53/I74*100)</f>
        <v/>
      </c>
    </row>
    <row r="54" spans="1:10" ht="36.75" customHeight="1" x14ac:dyDescent="0.2">
      <c r="A54" s="178"/>
      <c r="B54" s="183" t="s">
        <v>77</v>
      </c>
      <c r="C54" s="184" t="s">
        <v>78</v>
      </c>
      <c r="D54" s="185"/>
      <c r="E54" s="185"/>
      <c r="F54" s="191" t="s">
        <v>24</v>
      </c>
      <c r="G54" s="192"/>
      <c r="H54" s="192"/>
      <c r="I54" s="192">
        <f>'SO 01 01 Pol'!G40</f>
        <v>0</v>
      </c>
      <c r="J54" s="189" t="str">
        <f>IF(I74=0,"",I54/I74*100)</f>
        <v/>
      </c>
    </row>
    <row r="55" spans="1:10" ht="36.75" customHeight="1" x14ac:dyDescent="0.2">
      <c r="A55" s="178"/>
      <c r="B55" s="183" t="s">
        <v>79</v>
      </c>
      <c r="C55" s="184" t="s">
        <v>80</v>
      </c>
      <c r="D55" s="185"/>
      <c r="E55" s="185"/>
      <c r="F55" s="191" t="s">
        <v>24</v>
      </c>
      <c r="G55" s="192"/>
      <c r="H55" s="192"/>
      <c r="I55" s="192">
        <f>'SO 01 01 Pol'!G44</f>
        <v>0</v>
      </c>
      <c r="J55" s="189" t="str">
        <f>IF(I74=0,"",I55/I74*100)</f>
        <v/>
      </c>
    </row>
    <row r="56" spans="1:10" ht="36.75" customHeight="1" x14ac:dyDescent="0.2">
      <c r="A56" s="178"/>
      <c r="B56" s="183" t="s">
        <v>81</v>
      </c>
      <c r="C56" s="184" t="s">
        <v>82</v>
      </c>
      <c r="D56" s="185"/>
      <c r="E56" s="185"/>
      <c r="F56" s="191" t="s">
        <v>24</v>
      </c>
      <c r="G56" s="192"/>
      <c r="H56" s="192"/>
      <c r="I56" s="192">
        <f>'SO 01 01 Pol'!G83</f>
        <v>0</v>
      </c>
      <c r="J56" s="189" t="str">
        <f>IF(I74=0,"",I56/I74*100)</f>
        <v/>
      </c>
    </row>
    <row r="57" spans="1:10" ht="36.75" customHeight="1" x14ac:dyDescent="0.2">
      <c r="A57" s="178"/>
      <c r="B57" s="183" t="s">
        <v>83</v>
      </c>
      <c r="C57" s="184" t="s">
        <v>84</v>
      </c>
      <c r="D57" s="185"/>
      <c r="E57" s="185"/>
      <c r="F57" s="191" t="s">
        <v>25</v>
      </c>
      <c r="G57" s="192"/>
      <c r="H57" s="192"/>
      <c r="I57" s="192">
        <f>'SO 01 01 Pol'!G86</f>
        <v>0</v>
      </c>
      <c r="J57" s="189" t="str">
        <f>IF(I74=0,"",I57/I74*100)</f>
        <v/>
      </c>
    </row>
    <row r="58" spans="1:10" ht="36.75" customHeight="1" x14ac:dyDescent="0.2">
      <c r="A58" s="178"/>
      <c r="B58" s="183" t="s">
        <v>85</v>
      </c>
      <c r="C58" s="184" t="s">
        <v>86</v>
      </c>
      <c r="D58" s="185"/>
      <c r="E58" s="185"/>
      <c r="F58" s="191" t="s">
        <v>25</v>
      </c>
      <c r="G58" s="192"/>
      <c r="H58" s="192"/>
      <c r="I58" s="192">
        <f>'SO 01 01 Pol'!G89</f>
        <v>0</v>
      </c>
      <c r="J58" s="189" t="str">
        <f>IF(I74=0,"",I58/I74*100)</f>
        <v/>
      </c>
    </row>
    <row r="59" spans="1:10" ht="36.75" customHeight="1" x14ac:dyDescent="0.2">
      <c r="A59" s="178"/>
      <c r="B59" s="183" t="s">
        <v>87</v>
      </c>
      <c r="C59" s="184" t="s">
        <v>88</v>
      </c>
      <c r="D59" s="185"/>
      <c r="E59" s="185"/>
      <c r="F59" s="191" t="s">
        <v>25</v>
      </c>
      <c r="G59" s="192"/>
      <c r="H59" s="192"/>
      <c r="I59" s="192">
        <f>'SO 01 01 Pol'!G122</f>
        <v>0</v>
      </c>
      <c r="J59" s="189" t="str">
        <f>IF(I74=0,"",I59/I74*100)</f>
        <v/>
      </c>
    </row>
    <row r="60" spans="1:10" ht="36.75" customHeight="1" x14ac:dyDescent="0.2">
      <c r="A60" s="178"/>
      <c r="B60" s="183" t="s">
        <v>89</v>
      </c>
      <c r="C60" s="184" t="s">
        <v>90</v>
      </c>
      <c r="D60" s="185"/>
      <c r="E60" s="185"/>
      <c r="F60" s="191" t="s">
        <v>25</v>
      </c>
      <c r="G60" s="192"/>
      <c r="H60" s="192"/>
      <c r="I60" s="192">
        <f>'SO 01 01 Pol'!G127</f>
        <v>0</v>
      </c>
      <c r="J60" s="189" t="str">
        <f>IF(I74=0,"",I60/I74*100)</f>
        <v/>
      </c>
    </row>
    <row r="61" spans="1:10" ht="36.75" customHeight="1" x14ac:dyDescent="0.2">
      <c r="A61" s="178"/>
      <c r="B61" s="183" t="s">
        <v>91</v>
      </c>
      <c r="C61" s="184" t="s">
        <v>92</v>
      </c>
      <c r="D61" s="185"/>
      <c r="E61" s="185"/>
      <c r="F61" s="191" t="s">
        <v>25</v>
      </c>
      <c r="G61" s="192"/>
      <c r="H61" s="192"/>
      <c r="I61" s="192">
        <f>'SO 01 01 Pol'!G137</f>
        <v>0</v>
      </c>
      <c r="J61" s="189" t="str">
        <f>IF(I74=0,"",I61/I74*100)</f>
        <v/>
      </c>
    </row>
    <row r="62" spans="1:10" ht="36.75" customHeight="1" x14ac:dyDescent="0.2">
      <c r="A62" s="178"/>
      <c r="B62" s="183" t="s">
        <v>93</v>
      </c>
      <c r="C62" s="184" t="s">
        <v>94</v>
      </c>
      <c r="D62" s="185"/>
      <c r="E62" s="185"/>
      <c r="F62" s="191" t="s">
        <v>25</v>
      </c>
      <c r="G62" s="192"/>
      <c r="H62" s="192"/>
      <c r="I62" s="192">
        <f>'SO 01 01 Pol'!G143</f>
        <v>0</v>
      </c>
      <c r="J62" s="189" t="str">
        <f>IF(I74=0,"",I62/I74*100)</f>
        <v/>
      </c>
    </row>
    <row r="63" spans="1:10" ht="36.75" customHeight="1" x14ac:dyDescent="0.2">
      <c r="A63" s="178"/>
      <c r="B63" s="183" t="s">
        <v>95</v>
      </c>
      <c r="C63" s="184" t="s">
        <v>96</v>
      </c>
      <c r="D63" s="185"/>
      <c r="E63" s="185"/>
      <c r="F63" s="191" t="s">
        <v>25</v>
      </c>
      <c r="G63" s="192"/>
      <c r="H63" s="192"/>
      <c r="I63" s="192">
        <f>'SO 01 01 Pol'!G157</f>
        <v>0</v>
      </c>
      <c r="J63" s="189" t="str">
        <f>IF(I74=0,"",I63/I74*100)</f>
        <v/>
      </c>
    </row>
    <row r="64" spans="1:10" ht="36.75" customHeight="1" x14ac:dyDescent="0.2">
      <c r="A64" s="178"/>
      <c r="B64" s="183" t="s">
        <v>97</v>
      </c>
      <c r="C64" s="184" t="s">
        <v>98</v>
      </c>
      <c r="D64" s="185"/>
      <c r="E64" s="185"/>
      <c r="F64" s="191" t="s">
        <v>25</v>
      </c>
      <c r="G64" s="192"/>
      <c r="H64" s="192"/>
      <c r="I64" s="192">
        <f>'SO 01 01 Pol'!G162</f>
        <v>0</v>
      </c>
      <c r="J64" s="189" t="str">
        <f>IF(I74=0,"",I64/I74*100)</f>
        <v/>
      </c>
    </row>
    <row r="65" spans="1:10" ht="36.75" customHeight="1" x14ac:dyDescent="0.2">
      <c r="A65" s="178"/>
      <c r="B65" s="183" t="s">
        <v>99</v>
      </c>
      <c r="C65" s="184" t="s">
        <v>100</v>
      </c>
      <c r="D65" s="185"/>
      <c r="E65" s="185"/>
      <c r="F65" s="191" t="s">
        <v>25</v>
      </c>
      <c r="G65" s="192"/>
      <c r="H65" s="192"/>
      <c r="I65" s="192">
        <f>'SO 01 01 Pol'!G171</f>
        <v>0</v>
      </c>
      <c r="J65" s="189" t="str">
        <f>IF(I74=0,"",I65/I74*100)</f>
        <v/>
      </c>
    </row>
    <row r="66" spans="1:10" ht="36.75" customHeight="1" x14ac:dyDescent="0.2">
      <c r="A66" s="178"/>
      <c r="B66" s="183" t="s">
        <v>101</v>
      </c>
      <c r="C66" s="184" t="s">
        <v>102</v>
      </c>
      <c r="D66" s="185"/>
      <c r="E66" s="185"/>
      <c r="F66" s="191" t="s">
        <v>25</v>
      </c>
      <c r="G66" s="192"/>
      <c r="H66" s="192"/>
      <c r="I66" s="192">
        <f>'SO 01 01 Pol'!G184</f>
        <v>0</v>
      </c>
      <c r="J66" s="189" t="str">
        <f>IF(I74=0,"",I66/I74*100)</f>
        <v/>
      </c>
    </row>
    <row r="67" spans="1:10" ht="36.75" customHeight="1" x14ac:dyDescent="0.2">
      <c r="A67" s="178"/>
      <c r="B67" s="183" t="s">
        <v>103</v>
      </c>
      <c r="C67" s="184" t="s">
        <v>104</v>
      </c>
      <c r="D67" s="185"/>
      <c r="E67" s="185"/>
      <c r="F67" s="191" t="s">
        <v>25</v>
      </c>
      <c r="G67" s="192"/>
      <c r="H67" s="192"/>
      <c r="I67" s="192">
        <f>'SO 01 01 Pol'!G189</f>
        <v>0</v>
      </c>
      <c r="J67" s="189" t="str">
        <f>IF(I74=0,"",I67/I74*100)</f>
        <v/>
      </c>
    </row>
    <row r="68" spans="1:10" ht="36.75" customHeight="1" x14ac:dyDescent="0.2">
      <c r="A68" s="178"/>
      <c r="B68" s="183" t="s">
        <v>105</v>
      </c>
      <c r="C68" s="184" t="s">
        <v>106</v>
      </c>
      <c r="D68" s="185"/>
      <c r="E68" s="185"/>
      <c r="F68" s="191" t="s">
        <v>25</v>
      </c>
      <c r="G68" s="192"/>
      <c r="H68" s="192"/>
      <c r="I68" s="192">
        <f>'SO 01 01 Pol'!G191</f>
        <v>0</v>
      </c>
      <c r="J68" s="189" t="str">
        <f>IF(I74=0,"",I68/I74*100)</f>
        <v/>
      </c>
    </row>
    <row r="69" spans="1:10" ht="36.75" customHeight="1" x14ac:dyDescent="0.2">
      <c r="A69" s="178"/>
      <c r="B69" s="183" t="s">
        <v>107</v>
      </c>
      <c r="C69" s="184" t="s">
        <v>108</v>
      </c>
      <c r="D69" s="185"/>
      <c r="E69" s="185"/>
      <c r="F69" s="191" t="s">
        <v>25</v>
      </c>
      <c r="G69" s="192"/>
      <c r="H69" s="192"/>
      <c r="I69" s="192">
        <f>'SO 01 01 Pol'!G195</f>
        <v>0</v>
      </c>
      <c r="J69" s="189" t="str">
        <f>IF(I74=0,"",I69/I74*100)</f>
        <v/>
      </c>
    </row>
    <row r="70" spans="1:10" ht="36.75" customHeight="1" x14ac:dyDescent="0.2">
      <c r="A70" s="178"/>
      <c r="B70" s="183" t="s">
        <v>109</v>
      </c>
      <c r="C70" s="184" t="s">
        <v>110</v>
      </c>
      <c r="D70" s="185"/>
      <c r="E70" s="185"/>
      <c r="F70" s="191" t="s">
        <v>25</v>
      </c>
      <c r="G70" s="192"/>
      <c r="H70" s="192"/>
      <c r="I70" s="192">
        <f>'SO 01 01 Pol'!G200</f>
        <v>0</v>
      </c>
      <c r="J70" s="189" t="str">
        <f>IF(I74=0,"",I70/I74*100)</f>
        <v/>
      </c>
    </row>
    <row r="71" spans="1:10" ht="36.75" customHeight="1" x14ac:dyDescent="0.2">
      <c r="A71" s="178"/>
      <c r="B71" s="183" t="s">
        <v>111</v>
      </c>
      <c r="C71" s="184" t="s">
        <v>112</v>
      </c>
      <c r="D71" s="185"/>
      <c r="E71" s="185"/>
      <c r="F71" s="191" t="s">
        <v>113</v>
      </c>
      <c r="G71" s="192"/>
      <c r="H71" s="192"/>
      <c r="I71" s="192">
        <f>'SO 01 01 Pol'!G204</f>
        <v>0</v>
      </c>
      <c r="J71" s="189" t="str">
        <f>IF(I74=0,"",I71/I74*100)</f>
        <v/>
      </c>
    </row>
    <row r="72" spans="1:10" ht="36.75" customHeight="1" x14ac:dyDescent="0.2">
      <c r="A72" s="178"/>
      <c r="B72" s="183" t="s">
        <v>114</v>
      </c>
      <c r="C72" s="184" t="s">
        <v>27</v>
      </c>
      <c r="D72" s="185"/>
      <c r="E72" s="185"/>
      <c r="F72" s="191" t="s">
        <v>114</v>
      </c>
      <c r="G72" s="192"/>
      <c r="H72" s="192"/>
      <c r="I72" s="192">
        <f>'SO 01 01 Pol'!G212</f>
        <v>0</v>
      </c>
      <c r="J72" s="189" t="str">
        <f>IF(I74=0,"",I72/I74*100)</f>
        <v/>
      </c>
    </row>
    <row r="73" spans="1:10" ht="36.75" customHeight="1" x14ac:dyDescent="0.2">
      <c r="A73" s="178"/>
      <c r="B73" s="183" t="s">
        <v>115</v>
      </c>
      <c r="C73" s="184" t="s">
        <v>28</v>
      </c>
      <c r="D73" s="185"/>
      <c r="E73" s="185"/>
      <c r="F73" s="191" t="s">
        <v>115</v>
      </c>
      <c r="G73" s="192"/>
      <c r="H73" s="192"/>
      <c r="I73" s="192">
        <f>'SO 01 01 Pol'!G215</f>
        <v>0</v>
      </c>
      <c r="J73" s="189" t="str">
        <f>IF(I74=0,"",I73/I74*100)</f>
        <v/>
      </c>
    </row>
    <row r="74" spans="1:10" ht="25.5" customHeight="1" x14ac:dyDescent="0.2">
      <c r="A74" s="179"/>
      <c r="B74" s="186" t="s">
        <v>1</v>
      </c>
      <c r="C74" s="187"/>
      <c r="D74" s="188"/>
      <c r="E74" s="188"/>
      <c r="F74" s="193"/>
      <c r="G74" s="194"/>
      <c r="H74" s="194"/>
      <c r="I74" s="194">
        <f>SUM(I50:I73)</f>
        <v>0</v>
      </c>
      <c r="J74" s="190">
        <f>SUM(J50:J73)</f>
        <v>0</v>
      </c>
    </row>
    <row r="75" spans="1:10" x14ac:dyDescent="0.2">
      <c r="F75" s="134"/>
      <c r="G75" s="134"/>
      <c r="H75" s="134"/>
      <c r="I75" s="134"/>
      <c r="J75" s="135"/>
    </row>
    <row r="76" spans="1:10" x14ac:dyDescent="0.2">
      <c r="F76" s="134"/>
      <c r="G76" s="134"/>
      <c r="H76" s="134"/>
      <c r="I76" s="134"/>
      <c r="J76" s="135"/>
    </row>
    <row r="77" spans="1:10" x14ac:dyDescent="0.2">
      <c r="F77" s="134"/>
      <c r="G77" s="134"/>
      <c r="H77" s="134"/>
      <c r="I77" s="134"/>
      <c r="J77" s="135"/>
    </row>
  </sheetData>
  <sheetProtection password="88A1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C70:E70"/>
    <mergeCell ref="C71:E71"/>
    <mergeCell ref="C72:E72"/>
    <mergeCell ref="C73:E73"/>
    <mergeCell ref="D8:E8"/>
    <mergeCell ref="D9:E9"/>
    <mergeCell ref="E10:F10"/>
    <mergeCell ref="D14:E1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98" t="s">
        <v>6</v>
      </c>
      <c r="B1" s="98"/>
      <c r="C1" s="99"/>
      <c r="D1" s="98"/>
      <c r="E1" s="98"/>
      <c r="F1" s="98"/>
      <c r="G1" s="98"/>
    </row>
    <row r="2" spans="1:7" ht="24.95" customHeight="1" x14ac:dyDescent="0.2">
      <c r="A2" s="49" t="s">
        <v>7</v>
      </c>
      <c r="B2" s="48"/>
      <c r="C2" s="100"/>
      <c r="D2" s="100"/>
      <c r="E2" s="100"/>
      <c r="F2" s="100"/>
      <c r="G2" s="101"/>
    </row>
    <row r="3" spans="1:7" ht="24.95" customHeight="1" x14ac:dyDescent="0.2">
      <c r="A3" s="49" t="s">
        <v>8</v>
      </c>
      <c r="B3" s="48"/>
      <c r="C3" s="100"/>
      <c r="D3" s="100"/>
      <c r="E3" s="100"/>
      <c r="F3" s="100"/>
      <c r="G3" s="101"/>
    </row>
    <row r="4" spans="1:7" ht="24.95" customHeight="1" x14ac:dyDescent="0.2">
      <c r="A4" s="49" t="s">
        <v>9</v>
      </c>
      <c r="B4" s="48"/>
      <c r="C4" s="100"/>
      <c r="D4" s="100"/>
      <c r="E4" s="100"/>
      <c r="F4" s="100"/>
      <c r="G4" s="101"/>
    </row>
    <row r="5" spans="1:7" x14ac:dyDescent="0.2">
      <c r="B5" s="4"/>
      <c r="C5" s="5"/>
      <c r="D5" s="6"/>
    </row>
  </sheetData>
  <sheetProtection password="88A1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116</v>
      </c>
      <c r="B1" s="196"/>
      <c r="C1" s="196"/>
      <c r="D1" s="196"/>
      <c r="E1" s="196"/>
      <c r="F1" s="196"/>
      <c r="G1" s="196"/>
      <c r="AG1" t="s">
        <v>117</v>
      </c>
    </row>
    <row r="2" spans="1:60" ht="24.95" customHeight="1" x14ac:dyDescent="0.2">
      <c r="A2" s="197" t="s">
        <v>7</v>
      </c>
      <c r="B2" s="48" t="s">
        <v>49</v>
      </c>
      <c r="C2" s="200" t="s">
        <v>50</v>
      </c>
      <c r="D2" s="198"/>
      <c r="E2" s="198"/>
      <c r="F2" s="198"/>
      <c r="G2" s="199"/>
      <c r="AG2" t="s">
        <v>118</v>
      </c>
    </row>
    <row r="3" spans="1:60" ht="24.95" customHeight="1" x14ac:dyDescent="0.2">
      <c r="A3" s="197" t="s">
        <v>8</v>
      </c>
      <c r="B3" s="48" t="s">
        <v>45</v>
      </c>
      <c r="C3" s="200" t="s">
        <v>44</v>
      </c>
      <c r="D3" s="198"/>
      <c r="E3" s="198"/>
      <c r="F3" s="198"/>
      <c r="G3" s="199"/>
      <c r="AC3" s="176" t="s">
        <v>118</v>
      </c>
      <c r="AG3" t="s">
        <v>119</v>
      </c>
    </row>
    <row r="4" spans="1:60" ht="24.95" customHeight="1" x14ac:dyDescent="0.2">
      <c r="A4" s="201" t="s">
        <v>9</v>
      </c>
      <c r="B4" s="202" t="s">
        <v>43</v>
      </c>
      <c r="C4" s="203" t="s">
        <v>44</v>
      </c>
      <c r="D4" s="204"/>
      <c r="E4" s="204"/>
      <c r="F4" s="204"/>
      <c r="G4" s="205"/>
      <c r="AG4" t="s">
        <v>120</v>
      </c>
    </row>
    <row r="5" spans="1:60" x14ac:dyDescent="0.2">
      <c r="D5" s="10"/>
    </row>
    <row r="6" spans="1:60" ht="38.25" x14ac:dyDescent="0.2">
      <c r="A6" s="207" t="s">
        <v>121</v>
      </c>
      <c r="B6" s="209" t="s">
        <v>122</v>
      </c>
      <c r="C6" s="209" t="s">
        <v>123</v>
      </c>
      <c r="D6" s="208" t="s">
        <v>124</v>
      </c>
      <c r="E6" s="207" t="s">
        <v>125</v>
      </c>
      <c r="F6" s="206" t="s">
        <v>126</v>
      </c>
      <c r="G6" s="207" t="s">
        <v>29</v>
      </c>
      <c r="H6" s="210" t="s">
        <v>30</v>
      </c>
      <c r="I6" s="210" t="s">
        <v>127</v>
      </c>
      <c r="J6" s="210" t="s">
        <v>31</v>
      </c>
      <c r="K6" s="210" t="s">
        <v>128</v>
      </c>
      <c r="L6" s="210" t="s">
        <v>129</v>
      </c>
      <c r="M6" s="210" t="s">
        <v>130</v>
      </c>
      <c r="N6" s="210" t="s">
        <v>131</v>
      </c>
      <c r="O6" s="210" t="s">
        <v>132</v>
      </c>
      <c r="P6" s="210" t="s">
        <v>133</v>
      </c>
      <c r="Q6" s="210" t="s">
        <v>134</v>
      </c>
      <c r="R6" s="210" t="s">
        <v>135</v>
      </c>
      <c r="S6" s="210" t="s">
        <v>136</v>
      </c>
      <c r="T6" s="210" t="s">
        <v>137</v>
      </c>
      <c r="U6" s="210" t="s">
        <v>138</v>
      </c>
      <c r="V6" s="210" t="s">
        <v>139</v>
      </c>
      <c r="W6" s="210" t="s">
        <v>140</v>
      </c>
      <c r="X6" s="210" t="s">
        <v>141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4" t="s">
        <v>142</v>
      </c>
      <c r="B8" s="225" t="s">
        <v>69</v>
      </c>
      <c r="C8" s="250" t="s">
        <v>70</v>
      </c>
      <c r="D8" s="226"/>
      <c r="E8" s="227"/>
      <c r="F8" s="228"/>
      <c r="G8" s="228">
        <f>SUMIF(AG9:AG20,"&lt;&gt;NOR",G9:G20)</f>
        <v>0</v>
      </c>
      <c r="H8" s="228"/>
      <c r="I8" s="228">
        <f>SUM(I9:I20)</f>
        <v>0</v>
      </c>
      <c r="J8" s="228"/>
      <c r="K8" s="228">
        <f>SUM(K9:K20)</f>
        <v>0</v>
      </c>
      <c r="L8" s="228"/>
      <c r="M8" s="228">
        <f>SUM(M9:M20)</f>
        <v>0</v>
      </c>
      <c r="N8" s="228"/>
      <c r="O8" s="228">
        <f>SUM(O9:O20)</f>
        <v>2.09</v>
      </c>
      <c r="P8" s="228"/>
      <c r="Q8" s="228">
        <f>SUM(Q9:Q20)</f>
        <v>0</v>
      </c>
      <c r="R8" s="228"/>
      <c r="S8" s="228"/>
      <c r="T8" s="229"/>
      <c r="U8" s="223"/>
      <c r="V8" s="223">
        <f>SUM(V9:V20)</f>
        <v>17.270000000000003</v>
      </c>
      <c r="W8" s="223"/>
      <c r="X8" s="223"/>
      <c r="AG8" t="s">
        <v>143</v>
      </c>
    </row>
    <row r="9" spans="1:60" ht="22.5" outlineLevel="1" x14ac:dyDescent="0.2">
      <c r="A9" s="230">
        <v>1</v>
      </c>
      <c r="B9" s="231" t="s">
        <v>144</v>
      </c>
      <c r="C9" s="251" t="s">
        <v>145</v>
      </c>
      <c r="D9" s="232" t="s">
        <v>146</v>
      </c>
      <c r="E9" s="233">
        <v>0.42209999999999998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35">
        <v>0.58179999999999998</v>
      </c>
      <c r="O9" s="235">
        <f>ROUND(E9*N9,2)</f>
        <v>0.25</v>
      </c>
      <c r="P9" s="235">
        <v>0</v>
      </c>
      <c r="Q9" s="235">
        <f>ROUND(E9*P9,2)</f>
        <v>0</v>
      </c>
      <c r="R9" s="235" t="s">
        <v>147</v>
      </c>
      <c r="S9" s="235" t="s">
        <v>148</v>
      </c>
      <c r="T9" s="236" t="s">
        <v>148</v>
      </c>
      <c r="U9" s="221">
        <v>7.3976800000000003</v>
      </c>
      <c r="V9" s="221">
        <f>ROUND(E9*U9,2)</f>
        <v>3.12</v>
      </c>
      <c r="W9" s="221"/>
      <c r="X9" s="221" t="s">
        <v>149</v>
      </c>
      <c r="Y9" s="211"/>
      <c r="Z9" s="211"/>
      <c r="AA9" s="211"/>
      <c r="AB9" s="211"/>
      <c r="AC9" s="211"/>
      <c r="AD9" s="211"/>
      <c r="AE9" s="211"/>
      <c r="AF9" s="211"/>
      <c r="AG9" s="211" t="s">
        <v>150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52" t="s">
        <v>151</v>
      </c>
      <c r="D10" s="237"/>
      <c r="E10" s="237"/>
      <c r="F10" s="237"/>
      <c r="G10" s="237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1"/>
      <c r="Z10" s="211"/>
      <c r="AA10" s="211"/>
      <c r="AB10" s="211"/>
      <c r="AC10" s="211"/>
      <c r="AD10" s="211"/>
      <c r="AE10" s="211"/>
      <c r="AF10" s="211"/>
      <c r="AG10" s="211" t="s">
        <v>152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ht="22.5" outlineLevel="1" x14ac:dyDescent="0.2">
      <c r="A11" s="230">
        <v>2</v>
      </c>
      <c r="B11" s="231" t="s">
        <v>153</v>
      </c>
      <c r="C11" s="251" t="s">
        <v>154</v>
      </c>
      <c r="D11" s="232" t="s">
        <v>155</v>
      </c>
      <c r="E11" s="233">
        <v>5.5469999999999998E-2</v>
      </c>
      <c r="F11" s="234"/>
      <c r="G11" s="235">
        <f>ROUND(E11*F11,2)</f>
        <v>0</v>
      </c>
      <c r="H11" s="234"/>
      <c r="I11" s="235">
        <f>ROUND(E11*H11,2)</f>
        <v>0</v>
      </c>
      <c r="J11" s="234"/>
      <c r="K11" s="235">
        <f>ROUND(E11*J11,2)</f>
        <v>0</v>
      </c>
      <c r="L11" s="235">
        <v>21</v>
      </c>
      <c r="M11" s="235">
        <f>G11*(1+L11/100)</f>
        <v>0</v>
      </c>
      <c r="N11" s="235">
        <v>1.7090000000000001E-2</v>
      </c>
      <c r="O11" s="235">
        <f>ROUND(E11*N11,2)</f>
        <v>0</v>
      </c>
      <c r="P11" s="235">
        <v>0</v>
      </c>
      <c r="Q11" s="235">
        <f>ROUND(E11*P11,2)</f>
        <v>0</v>
      </c>
      <c r="R11" s="235" t="s">
        <v>156</v>
      </c>
      <c r="S11" s="235" t="s">
        <v>148</v>
      </c>
      <c r="T11" s="236" t="s">
        <v>148</v>
      </c>
      <c r="U11" s="221">
        <v>16.579999999999998</v>
      </c>
      <c r="V11" s="221">
        <f>ROUND(E11*U11,2)</f>
        <v>0.92</v>
      </c>
      <c r="W11" s="221"/>
      <c r="X11" s="221" t="s">
        <v>149</v>
      </c>
      <c r="Y11" s="211"/>
      <c r="Z11" s="211"/>
      <c r="AA11" s="211"/>
      <c r="AB11" s="211"/>
      <c r="AC11" s="211"/>
      <c r="AD11" s="211"/>
      <c r="AE11" s="211"/>
      <c r="AF11" s="211"/>
      <c r="AG11" s="211" t="s">
        <v>150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18"/>
      <c r="B12" s="219"/>
      <c r="C12" s="252" t="s">
        <v>157</v>
      </c>
      <c r="D12" s="237"/>
      <c r="E12" s="237"/>
      <c r="F12" s="237"/>
      <c r="G12" s="237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11"/>
      <c r="Z12" s="211"/>
      <c r="AA12" s="211"/>
      <c r="AB12" s="211"/>
      <c r="AC12" s="211"/>
      <c r="AD12" s="211"/>
      <c r="AE12" s="211"/>
      <c r="AF12" s="211"/>
      <c r="AG12" s="211" t="s">
        <v>152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 x14ac:dyDescent="0.2">
      <c r="A13" s="230">
        <v>3</v>
      </c>
      <c r="B13" s="231" t="s">
        <v>158</v>
      </c>
      <c r="C13" s="251" t="s">
        <v>159</v>
      </c>
      <c r="D13" s="232" t="s">
        <v>160</v>
      </c>
      <c r="E13" s="233">
        <v>2</v>
      </c>
      <c r="F13" s="234"/>
      <c r="G13" s="235">
        <f>ROUND(E13*F13,2)</f>
        <v>0</v>
      </c>
      <c r="H13" s="234"/>
      <c r="I13" s="235">
        <f>ROUND(E13*H13,2)</f>
        <v>0</v>
      </c>
      <c r="J13" s="234"/>
      <c r="K13" s="235">
        <f>ROUND(E13*J13,2)</f>
        <v>0</v>
      </c>
      <c r="L13" s="235">
        <v>21</v>
      </c>
      <c r="M13" s="235">
        <f>G13*(1+L13/100)</f>
        <v>0</v>
      </c>
      <c r="N13" s="235">
        <v>2.5350000000000001E-2</v>
      </c>
      <c r="O13" s="235">
        <f>ROUND(E13*N13,2)</f>
        <v>0.05</v>
      </c>
      <c r="P13" s="235">
        <v>0</v>
      </c>
      <c r="Q13" s="235">
        <f>ROUND(E13*P13,2)</f>
        <v>0</v>
      </c>
      <c r="R13" s="235" t="s">
        <v>147</v>
      </c>
      <c r="S13" s="235" t="s">
        <v>148</v>
      </c>
      <c r="T13" s="236" t="s">
        <v>148</v>
      </c>
      <c r="U13" s="221">
        <v>0.36099999999999999</v>
      </c>
      <c r="V13" s="221">
        <f>ROUND(E13*U13,2)</f>
        <v>0.72</v>
      </c>
      <c r="W13" s="221"/>
      <c r="X13" s="221" t="s">
        <v>149</v>
      </c>
      <c r="Y13" s="211"/>
      <c r="Z13" s="211"/>
      <c r="AA13" s="211"/>
      <c r="AB13" s="211"/>
      <c r="AC13" s="211"/>
      <c r="AD13" s="211"/>
      <c r="AE13" s="211"/>
      <c r="AF13" s="211"/>
      <c r="AG13" s="211" t="s">
        <v>150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52" t="s">
        <v>161</v>
      </c>
      <c r="D14" s="237"/>
      <c r="E14" s="237"/>
      <c r="F14" s="237"/>
      <c r="G14" s="237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1"/>
      <c r="Z14" s="211"/>
      <c r="AA14" s="211"/>
      <c r="AB14" s="211"/>
      <c r="AC14" s="211"/>
      <c r="AD14" s="211"/>
      <c r="AE14" s="211"/>
      <c r="AF14" s="211"/>
      <c r="AG14" s="211" t="s">
        <v>152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30">
        <v>4</v>
      </c>
      <c r="B15" s="231" t="s">
        <v>162</v>
      </c>
      <c r="C15" s="251" t="s">
        <v>163</v>
      </c>
      <c r="D15" s="232" t="s">
        <v>164</v>
      </c>
      <c r="E15" s="233">
        <v>10.468</v>
      </c>
      <c r="F15" s="234"/>
      <c r="G15" s="235">
        <f>ROUND(E15*F15,2)</f>
        <v>0</v>
      </c>
      <c r="H15" s="234"/>
      <c r="I15" s="235">
        <f>ROUND(E15*H15,2)</f>
        <v>0</v>
      </c>
      <c r="J15" s="234"/>
      <c r="K15" s="235">
        <f>ROUND(E15*J15,2)</f>
        <v>0</v>
      </c>
      <c r="L15" s="235">
        <v>21</v>
      </c>
      <c r="M15" s="235">
        <f>G15*(1+L15/100)</f>
        <v>0</v>
      </c>
      <c r="N15" s="235">
        <v>7.4709999999999999E-2</v>
      </c>
      <c r="O15" s="235">
        <f>ROUND(E15*N15,2)</f>
        <v>0.78</v>
      </c>
      <c r="P15" s="235">
        <v>0</v>
      </c>
      <c r="Q15" s="235">
        <f>ROUND(E15*P15,2)</f>
        <v>0</v>
      </c>
      <c r="R15" s="235" t="s">
        <v>156</v>
      </c>
      <c r="S15" s="235" t="s">
        <v>148</v>
      </c>
      <c r="T15" s="236" t="s">
        <v>148</v>
      </c>
      <c r="U15" s="221">
        <v>0.52915000000000001</v>
      </c>
      <c r="V15" s="221">
        <f>ROUND(E15*U15,2)</f>
        <v>5.54</v>
      </c>
      <c r="W15" s="221"/>
      <c r="X15" s="221" t="s">
        <v>149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150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52" t="s">
        <v>165</v>
      </c>
      <c r="D16" s="237"/>
      <c r="E16" s="237"/>
      <c r="F16" s="237"/>
      <c r="G16" s="237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1"/>
      <c r="Z16" s="211"/>
      <c r="AA16" s="211"/>
      <c r="AB16" s="211"/>
      <c r="AC16" s="211"/>
      <c r="AD16" s="211"/>
      <c r="AE16" s="211"/>
      <c r="AF16" s="211"/>
      <c r="AG16" s="211" t="s">
        <v>152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38">
        <v>5</v>
      </c>
      <c r="B17" s="239" t="s">
        <v>166</v>
      </c>
      <c r="C17" s="253" t="s">
        <v>167</v>
      </c>
      <c r="D17" s="240" t="s">
        <v>164</v>
      </c>
      <c r="E17" s="241">
        <v>7.56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3">
        <v>0.1114</v>
      </c>
      <c r="O17" s="243">
        <f>ROUND(E17*N17,2)</f>
        <v>0.84</v>
      </c>
      <c r="P17" s="243">
        <v>0</v>
      </c>
      <c r="Q17" s="243">
        <f>ROUND(E17*P17,2)</f>
        <v>0</v>
      </c>
      <c r="R17" s="243" t="s">
        <v>156</v>
      </c>
      <c r="S17" s="243" t="s">
        <v>148</v>
      </c>
      <c r="T17" s="244" t="s">
        <v>148</v>
      </c>
      <c r="U17" s="221">
        <v>0.81899999999999995</v>
      </c>
      <c r="V17" s="221">
        <f>ROUND(E17*U17,2)</f>
        <v>6.19</v>
      </c>
      <c r="W17" s="221"/>
      <c r="X17" s="221" t="s">
        <v>149</v>
      </c>
      <c r="Y17" s="211"/>
      <c r="Z17" s="211"/>
      <c r="AA17" s="211"/>
      <c r="AB17" s="211"/>
      <c r="AC17" s="211"/>
      <c r="AD17" s="211"/>
      <c r="AE17" s="211"/>
      <c r="AF17" s="211"/>
      <c r="AG17" s="211" t="s">
        <v>150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30">
        <v>6</v>
      </c>
      <c r="B18" s="231" t="s">
        <v>168</v>
      </c>
      <c r="C18" s="251" t="s">
        <v>169</v>
      </c>
      <c r="D18" s="232" t="s">
        <v>164</v>
      </c>
      <c r="E18" s="233">
        <v>0.64500000000000002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35">
        <v>0.17444000000000001</v>
      </c>
      <c r="O18" s="235">
        <f>ROUND(E18*N18,2)</f>
        <v>0.11</v>
      </c>
      <c r="P18" s="235">
        <v>0</v>
      </c>
      <c r="Q18" s="235">
        <f>ROUND(E18*P18,2)</f>
        <v>0</v>
      </c>
      <c r="R18" s="235" t="s">
        <v>156</v>
      </c>
      <c r="S18" s="235" t="s">
        <v>148</v>
      </c>
      <c r="T18" s="236" t="s">
        <v>148</v>
      </c>
      <c r="U18" s="221">
        <v>1.21</v>
      </c>
      <c r="V18" s="221">
        <f>ROUND(E18*U18,2)</f>
        <v>0.78</v>
      </c>
      <c r="W18" s="221"/>
      <c r="X18" s="221" t="s">
        <v>149</v>
      </c>
      <c r="Y18" s="211"/>
      <c r="Z18" s="211"/>
      <c r="AA18" s="211"/>
      <c r="AB18" s="211"/>
      <c r="AC18" s="211"/>
      <c r="AD18" s="211"/>
      <c r="AE18" s="211"/>
      <c r="AF18" s="211"/>
      <c r="AG18" s="211" t="s">
        <v>150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52" t="s">
        <v>170</v>
      </c>
      <c r="D19" s="237"/>
      <c r="E19" s="237"/>
      <c r="F19" s="237"/>
      <c r="G19" s="237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11"/>
      <c r="Z19" s="211"/>
      <c r="AA19" s="211"/>
      <c r="AB19" s="211"/>
      <c r="AC19" s="211"/>
      <c r="AD19" s="211"/>
      <c r="AE19" s="211"/>
      <c r="AF19" s="211"/>
      <c r="AG19" s="211" t="s">
        <v>152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38">
        <v>7</v>
      </c>
      <c r="B20" s="239" t="s">
        <v>171</v>
      </c>
      <c r="C20" s="253" t="s">
        <v>172</v>
      </c>
      <c r="D20" s="240" t="s">
        <v>155</v>
      </c>
      <c r="E20" s="241">
        <v>5.9909999999999998E-2</v>
      </c>
      <c r="F20" s="242"/>
      <c r="G20" s="243">
        <f>ROUND(E20*F20,2)</f>
        <v>0</v>
      </c>
      <c r="H20" s="242"/>
      <c r="I20" s="243">
        <f>ROUND(E20*H20,2)</f>
        <v>0</v>
      </c>
      <c r="J20" s="242"/>
      <c r="K20" s="243">
        <f>ROUND(E20*J20,2)</f>
        <v>0</v>
      </c>
      <c r="L20" s="243">
        <v>21</v>
      </c>
      <c r="M20" s="243">
        <f>G20*(1+L20/100)</f>
        <v>0</v>
      </c>
      <c r="N20" s="243">
        <v>1</v>
      </c>
      <c r="O20" s="243">
        <f>ROUND(E20*N20,2)</f>
        <v>0.06</v>
      </c>
      <c r="P20" s="243">
        <v>0</v>
      </c>
      <c r="Q20" s="243">
        <f>ROUND(E20*P20,2)</f>
        <v>0</v>
      </c>
      <c r="R20" s="243" t="s">
        <v>173</v>
      </c>
      <c r="S20" s="243" t="s">
        <v>148</v>
      </c>
      <c r="T20" s="244" t="s">
        <v>148</v>
      </c>
      <c r="U20" s="221">
        <v>0</v>
      </c>
      <c r="V20" s="221">
        <f>ROUND(E20*U20,2)</f>
        <v>0</v>
      </c>
      <c r="W20" s="221"/>
      <c r="X20" s="221" t="s">
        <v>174</v>
      </c>
      <c r="Y20" s="211"/>
      <c r="Z20" s="211"/>
      <c r="AA20" s="211"/>
      <c r="AB20" s="211"/>
      <c r="AC20" s="211"/>
      <c r="AD20" s="211"/>
      <c r="AE20" s="211"/>
      <c r="AF20" s="211"/>
      <c r="AG20" s="211" t="s">
        <v>175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x14ac:dyDescent="0.2">
      <c r="A21" s="224" t="s">
        <v>142</v>
      </c>
      <c r="B21" s="225" t="s">
        <v>71</v>
      </c>
      <c r="C21" s="250" t="s">
        <v>72</v>
      </c>
      <c r="D21" s="226"/>
      <c r="E21" s="227"/>
      <c r="F21" s="228"/>
      <c r="G21" s="228">
        <f>SUMIF(AG22:AG32,"&lt;&gt;NOR",G22:G32)</f>
        <v>0</v>
      </c>
      <c r="H21" s="228"/>
      <c r="I21" s="228">
        <f>SUM(I22:I32)</f>
        <v>0</v>
      </c>
      <c r="J21" s="228"/>
      <c r="K21" s="228">
        <f>SUM(K22:K32)</f>
        <v>0</v>
      </c>
      <c r="L21" s="228"/>
      <c r="M21" s="228">
        <f>SUM(M22:M32)</f>
        <v>0</v>
      </c>
      <c r="N21" s="228"/>
      <c r="O21" s="228">
        <f>SUM(O22:O32)</f>
        <v>8.7899999999999991</v>
      </c>
      <c r="P21" s="228"/>
      <c r="Q21" s="228">
        <f>SUM(Q22:Q32)</f>
        <v>0</v>
      </c>
      <c r="R21" s="228"/>
      <c r="S21" s="228"/>
      <c r="T21" s="229"/>
      <c r="U21" s="223"/>
      <c r="V21" s="223">
        <f>SUM(V22:V32)</f>
        <v>290.56</v>
      </c>
      <c r="W21" s="223"/>
      <c r="X21" s="223"/>
      <c r="AG21" t="s">
        <v>143</v>
      </c>
    </row>
    <row r="22" spans="1:60" outlineLevel="1" x14ac:dyDescent="0.2">
      <c r="A22" s="230">
        <v>8</v>
      </c>
      <c r="B22" s="231" t="s">
        <v>176</v>
      </c>
      <c r="C22" s="251" t="s">
        <v>177</v>
      </c>
      <c r="D22" s="232" t="s">
        <v>164</v>
      </c>
      <c r="E22" s="233">
        <v>69.05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21</v>
      </c>
      <c r="M22" s="235">
        <f>G22*(1+L22/100)</f>
        <v>0</v>
      </c>
      <c r="N22" s="235">
        <v>3.1800000000000001E-3</v>
      </c>
      <c r="O22" s="235">
        <f>ROUND(E22*N22,2)</f>
        <v>0.22</v>
      </c>
      <c r="P22" s="235">
        <v>0</v>
      </c>
      <c r="Q22" s="235">
        <f>ROUND(E22*P22,2)</f>
        <v>0</v>
      </c>
      <c r="R22" s="235" t="s">
        <v>156</v>
      </c>
      <c r="S22" s="235" t="s">
        <v>148</v>
      </c>
      <c r="T22" s="236" t="s">
        <v>148</v>
      </c>
      <c r="U22" s="221">
        <v>0.31</v>
      </c>
      <c r="V22" s="221">
        <f>ROUND(E22*U22,2)</f>
        <v>21.41</v>
      </c>
      <c r="W22" s="221"/>
      <c r="X22" s="221" t="s">
        <v>149</v>
      </c>
      <c r="Y22" s="211"/>
      <c r="Z22" s="211"/>
      <c r="AA22" s="211"/>
      <c r="AB22" s="211"/>
      <c r="AC22" s="211"/>
      <c r="AD22" s="211"/>
      <c r="AE22" s="211"/>
      <c r="AF22" s="211"/>
      <c r="AG22" s="211" t="s">
        <v>150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52" t="s">
        <v>178</v>
      </c>
      <c r="D23" s="237"/>
      <c r="E23" s="237"/>
      <c r="F23" s="237"/>
      <c r="G23" s="237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11"/>
      <c r="Z23" s="211"/>
      <c r="AA23" s="211"/>
      <c r="AB23" s="211"/>
      <c r="AC23" s="211"/>
      <c r="AD23" s="211"/>
      <c r="AE23" s="211"/>
      <c r="AF23" s="211"/>
      <c r="AG23" s="211" t="s">
        <v>152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ht="22.5" outlineLevel="1" x14ac:dyDescent="0.2">
      <c r="A24" s="230">
        <v>9</v>
      </c>
      <c r="B24" s="231" t="s">
        <v>179</v>
      </c>
      <c r="C24" s="251" t="s">
        <v>180</v>
      </c>
      <c r="D24" s="232" t="s">
        <v>164</v>
      </c>
      <c r="E24" s="233">
        <v>69.05</v>
      </c>
      <c r="F24" s="234"/>
      <c r="G24" s="235">
        <f>ROUND(E24*F24,2)</f>
        <v>0</v>
      </c>
      <c r="H24" s="234"/>
      <c r="I24" s="235">
        <f>ROUND(E24*H24,2)</f>
        <v>0</v>
      </c>
      <c r="J24" s="234"/>
      <c r="K24" s="235">
        <f>ROUND(E24*J24,2)</f>
        <v>0</v>
      </c>
      <c r="L24" s="235">
        <v>21</v>
      </c>
      <c r="M24" s="235">
        <f>G24*(1+L24/100)</f>
        <v>0</v>
      </c>
      <c r="N24" s="235">
        <v>3.2000000000000003E-4</v>
      </c>
      <c r="O24" s="235">
        <f>ROUND(E24*N24,2)</f>
        <v>0.02</v>
      </c>
      <c r="P24" s="235">
        <v>0</v>
      </c>
      <c r="Q24" s="235">
        <f>ROUND(E24*P24,2)</f>
        <v>0</v>
      </c>
      <c r="R24" s="235" t="s">
        <v>156</v>
      </c>
      <c r="S24" s="235" t="s">
        <v>148</v>
      </c>
      <c r="T24" s="236" t="s">
        <v>148</v>
      </c>
      <c r="U24" s="221">
        <v>8.8999999999999996E-2</v>
      </c>
      <c r="V24" s="221">
        <f>ROUND(E24*U24,2)</f>
        <v>6.15</v>
      </c>
      <c r="W24" s="221"/>
      <c r="X24" s="221" t="s">
        <v>149</v>
      </c>
      <c r="Y24" s="211"/>
      <c r="Z24" s="211"/>
      <c r="AA24" s="211"/>
      <c r="AB24" s="211"/>
      <c r="AC24" s="211"/>
      <c r="AD24" s="211"/>
      <c r="AE24" s="211"/>
      <c r="AF24" s="211"/>
      <c r="AG24" s="211" t="s">
        <v>150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52" t="s">
        <v>178</v>
      </c>
      <c r="D25" s="237"/>
      <c r="E25" s="237"/>
      <c r="F25" s="237"/>
      <c r="G25" s="237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1"/>
      <c r="Z25" s="211"/>
      <c r="AA25" s="211"/>
      <c r="AB25" s="211"/>
      <c r="AC25" s="211"/>
      <c r="AD25" s="211"/>
      <c r="AE25" s="211"/>
      <c r="AF25" s="211"/>
      <c r="AG25" s="211" t="s">
        <v>152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30">
        <v>10</v>
      </c>
      <c r="B26" s="231" t="s">
        <v>181</v>
      </c>
      <c r="C26" s="251" t="s">
        <v>182</v>
      </c>
      <c r="D26" s="232" t="s">
        <v>164</v>
      </c>
      <c r="E26" s="233">
        <v>425.66293999999999</v>
      </c>
      <c r="F26" s="234"/>
      <c r="G26" s="235">
        <f>ROUND(E26*F26,2)</f>
        <v>0</v>
      </c>
      <c r="H26" s="234"/>
      <c r="I26" s="235">
        <f>ROUND(E26*H26,2)</f>
        <v>0</v>
      </c>
      <c r="J26" s="234"/>
      <c r="K26" s="235">
        <f>ROUND(E26*J26,2)</f>
        <v>0</v>
      </c>
      <c r="L26" s="235">
        <v>21</v>
      </c>
      <c r="M26" s="235">
        <f>G26*(1+L26/100)</f>
        <v>0</v>
      </c>
      <c r="N26" s="235">
        <v>2.7299999999999998E-3</v>
      </c>
      <c r="O26" s="235">
        <f>ROUND(E26*N26,2)</f>
        <v>1.1599999999999999</v>
      </c>
      <c r="P26" s="235">
        <v>0</v>
      </c>
      <c r="Q26" s="235">
        <f>ROUND(E26*P26,2)</f>
        <v>0</v>
      </c>
      <c r="R26" s="235" t="s">
        <v>156</v>
      </c>
      <c r="S26" s="235" t="s">
        <v>148</v>
      </c>
      <c r="T26" s="236" t="s">
        <v>148</v>
      </c>
      <c r="U26" s="221">
        <v>0.24</v>
      </c>
      <c r="V26" s="221">
        <f>ROUND(E26*U26,2)</f>
        <v>102.16</v>
      </c>
      <c r="W26" s="221"/>
      <c r="X26" s="221" t="s">
        <v>149</v>
      </c>
      <c r="Y26" s="211"/>
      <c r="Z26" s="211"/>
      <c r="AA26" s="211"/>
      <c r="AB26" s="211"/>
      <c r="AC26" s="211"/>
      <c r="AD26" s="211"/>
      <c r="AE26" s="211"/>
      <c r="AF26" s="211"/>
      <c r="AG26" s="211" t="s">
        <v>150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52" t="s">
        <v>178</v>
      </c>
      <c r="D27" s="237"/>
      <c r="E27" s="237"/>
      <c r="F27" s="237"/>
      <c r="G27" s="237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11"/>
      <c r="Z27" s="211"/>
      <c r="AA27" s="211"/>
      <c r="AB27" s="211"/>
      <c r="AC27" s="211"/>
      <c r="AD27" s="211"/>
      <c r="AE27" s="211"/>
      <c r="AF27" s="211"/>
      <c r="AG27" s="211" t="s">
        <v>152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ht="22.5" outlineLevel="1" x14ac:dyDescent="0.2">
      <c r="A28" s="230">
        <v>11</v>
      </c>
      <c r="B28" s="231" t="s">
        <v>183</v>
      </c>
      <c r="C28" s="251" t="s">
        <v>184</v>
      </c>
      <c r="D28" s="232" t="s">
        <v>164</v>
      </c>
      <c r="E28" s="233">
        <v>425.66293999999999</v>
      </c>
      <c r="F28" s="234"/>
      <c r="G28" s="235">
        <f>ROUND(E28*F28,2)</f>
        <v>0</v>
      </c>
      <c r="H28" s="234"/>
      <c r="I28" s="235">
        <f>ROUND(E28*H28,2)</f>
        <v>0</v>
      </c>
      <c r="J28" s="234"/>
      <c r="K28" s="235">
        <f>ROUND(E28*J28,2)</f>
        <v>0</v>
      </c>
      <c r="L28" s="235">
        <v>21</v>
      </c>
      <c r="M28" s="235">
        <f>G28*(1+L28/100)</f>
        <v>0</v>
      </c>
      <c r="N28" s="235">
        <v>3.2000000000000003E-4</v>
      </c>
      <c r="O28" s="235">
        <f>ROUND(E28*N28,2)</f>
        <v>0.14000000000000001</v>
      </c>
      <c r="P28" s="235">
        <v>0</v>
      </c>
      <c r="Q28" s="235">
        <f>ROUND(E28*P28,2)</f>
        <v>0</v>
      </c>
      <c r="R28" s="235" t="s">
        <v>156</v>
      </c>
      <c r="S28" s="235" t="s">
        <v>148</v>
      </c>
      <c r="T28" s="236" t="s">
        <v>148</v>
      </c>
      <c r="U28" s="221">
        <v>7.0000000000000007E-2</v>
      </c>
      <c r="V28" s="221">
        <f>ROUND(E28*U28,2)</f>
        <v>29.8</v>
      </c>
      <c r="W28" s="221"/>
      <c r="X28" s="221" t="s">
        <v>149</v>
      </c>
      <c r="Y28" s="211"/>
      <c r="Z28" s="211"/>
      <c r="AA28" s="211"/>
      <c r="AB28" s="211"/>
      <c r="AC28" s="211"/>
      <c r="AD28" s="211"/>
      <c r="AE28" s="211"/>
      <c r="AF28" s="211"/>
      <c r="AG28" s="211" t="s">
        <v>150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52" t="s">
        <v>178</v>
      </c>
      <c r="D29" s="237"/>
      <c r="E29" s="237"/>
      <c r="F29" s="237"/>
      <c r="G29" s="237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11"/>
      <c r="Z29" s="211"/>
      <c r="AA29" s="211"/>
      <c r="AB29" s="211"/>
      <c r="AC29" s="211"/>
      <c r="AD29" s="211"/>
      <c r="AE29" s="211"/>
      <c r="AF29" s="211"/>
      <c r="AG29" s="211" t="s">
        <v>152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33.75" outlineLevel="1" x14ac:dyDescent="0.2">
      <c r="A30" s="238">
        <v>12</v>
      </c>
      <c r="B30" s="239" t="s">
        <v>185</v>
      </c>
      <c r="C30" s="253" t="s">
        <v>186</v>
      </c>
      <c r="D30" s="240" t="s">
        <v>164</v>
      </c>
      <c r="E30" s="241">
        <v>69.05</v>
      </c>
      <c r="F30" s="242"/>
      <c r="G30" s="243">
        <f>ROUND(E30*F30,2)</f>
        <v>0</v>
      </c>
      <c r="H30" s="242"/>
      <c r="I30" s="243">
        <f>ROUND(E30*H30,2)</f>
        <v>0</v>
      </c>
      <c r="J30" s="242"/>
      <c r="K30" s="243">
        <f>ROUND(E30*J30,2)</f>
        <v>0</v>
      </c>
      <c r="L30" s="243">
        <v>21</v>
      </c>
      <c r="M30" s="243">
        <f>G30*(1+L30/100)</f>
        <v>0</v>
      </c>
      <c r="N30" s="243">
        <v>5.7400000000000003E-3</v>
      </c>
      <c r="O30" s="243">
        <f>ROUND(E30*N30,2)</f>
        <v>0.4</v>
      </c>
      <c r="P30" s="243">
        <v>0</v>
      </c>
      <c r="Q30" s="243">
        <f>ROUND(E30*P30,2)</f>
        <v>0</v>
      </c>
      <c r="R30" s="243" t="s">
        <v>147</v>
      </c>
      <c r="S30" s="243" t="s">
        <v>148</v>
      </c>
      <c r="T30" s="244" t="s">
        <v>148</v>
      </c>
      <c r="U30" s="221">
        <v>0.19</v>
      </c>
      <c r="V30" s="221">
        <f>ROUND(E30*U30,2)</f>
        <v>13.12</v>
      </c>
      <c r="W30" s="221"/>
      <c r="X30" s="221" t="s">
        <v>149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150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ht="22.5" outlineLevel="1" x14ac:dyDescent="0.2">
      <c r="A31" s="238">
        <v>13</v>
      </c>
      <c r="B31" s="239" t="s">
        <v>187</v>
      </c>
      <c r="C31" s="253" t="s">
        <v>188</v>
      </c>
      <c r="D31" s="240" t="s">
        <v>164</v>
      </c>
      <c r="E31" s="241">
        <v>425.66293999999999</v>
      </c>
      <c r="F31" s="242"/>
      <c r="G31" s="243">
        <f>ROUND(E31*F31,2)</f>
        <v>0</v>
      </c>
      <c r="H31" s="242"/>
      <c r="I31" s="243">
        <f>ROUND(E31*H31,2)</f>
        <v>0</v>
      </c>
      <c r="J31" s="242"/>
      <c r="K31" s="243">
        <f>ROUND(E31*J31,2)</f>
        <v>0</v>
      </c>
      <c r="L31" s="243">
        <v>21</v>
      </c>
      <c r="M31" s="243">
        <f>G31*(1+L31/100)</f>
        <v>0</v>
      </c>
      <c r="N31" s="243">
        <v>1.5810000000000001E-2</v>
      </c>
      <c r="O31" s="243">
        <f>ROUND(E31*N31,2)</f>
        <v>6.73</v>
      </c>
      <c r="P31" s="243">
        <v>0</v>
      </c>
      <c r="Q31" s="243">
        <f>ROUND(E31*P31,2)</f>
        <v>0</v>
      </c>
      <c r="R31" s="243" t="s">
        <v>147</v>
      </c>
      <c r="S31" s="243" t="s">
        <v>148</v>
      </c>
      <c r="T31" s="244" t="s">
        <v>148</v>
      </c>
      <c r="U31" s="221">
        <v>0.25</v>
      </c>
      <c r="V31" s="221">
        <f>ROUND(E31*U31,2)</f>
        <v>106.42</v>
      </c>
      <c r="W31" s="221"/>
      <c r="X31" s="221" t="s">
        <v>149</v>
      </c>
      <c r="Y31" s="211"/>
      <c r="Z31" s="211"/>
      <c r="AA31" s="211"/>
      <c r="AB31" s="211"/>
      <c r="AC31" s="211"/>
      <c r="AD31" s="211"/>
      <c r="AE31" s="211"/>
      <c r="AF31" s="211"/>
      <c r="AG31" s="211" t="s">
        <v>150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ht="22.5" outlineLevel="1" x14ac:dyDescent="0.2">
      <c r="A32" s="238">
        <v>14</v>
      </c>
      <c r="B32" s="239" t="s">
        <v>189</v>
      </c>
      <c r="C32" s="253" t="s">
        <v>190</v>
      </c>
      <c r="D32" s="240" t="s">
        <v>164</v>
      </c>
      <c r="E32" s="241">
        <v>31.954999999999998</v>
      </c>
      <c r="F32" s="242"/>
      <c r="G32" s="243">
        <f>ROUND(E32*F32,2)</f>
        <v>0</v>
      </c>
      <c r="H32" s="242"/>
      <c r="I32" s="243">
        <f>ROUND(E32*H32,2)</f>
        <v>0</v>
      </c>
      <c r="J32" s="242"/>
      <c r="K32" s="243">
        <f>ROUND(E32*J32,2)</f>
        <v>0</v>
      </c>
      <c r="L32" s="243">
        <v>21</v>
      </c>
      <c r="M32" s="243">
        <f>G32*(1+L32/100)</f>
        <v>0</v>
      </c>
      <c r="N32" s="243">
        <v>3.6099999999999999E-3</v>
      </c>
      <c r="O32" s="243">
        <f>ROUND(E32*N32,2)</f>
        <v>0.12</v>
      </c>
      <c r="P32" s="243">
        <v>0</v>
      </c>
      <c r="Q32" s="243">
        <f>ROUND(E32*P32,2)</f>
        <v>0</v>
      </c>
      <c r="R32" s="243" t="s">
        <v>156</v>
      </c>
      <c r="S32" s="243" t="s">
        <v>148</v>
      </c>
      <c r="T32" s="244" t="s">
        <v>148</v>
      </c>
      <c r="U32" s="221">
        <v>0.36</v>
      </c>
      <c r="V32" s="221">
        <f>ROUND(E32*U32,2)</f>
        <v>11.5</v>
      </c>
      <c r="W32" s="221"/>
      <c r="X32" s="221" t="s">
        <v>149</v>
      </c>
      <c r="Y32" s="211"/>
      <c r="Z32" s="211"/>
      <c r="AA32" s="211"/>
      <c r="AB32" s="211"/>
      <c r="AC32" s="211"/>
      <c r="AD32" s="211"/>
      <c r="AE32" s="211"/>
      <c r="AF32" s="211"/>
      <c r="AG32" s="211" t="s">
        <v>150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x14ac:dyDescent="0.2">
      <c r="A33" s="224" t="s">
        <v>142</v>
      </c>
      <c r="B33" s="225" t="s">
        <v>73</v>
      </c>
      <c r="C33" s="250" t="s">
        <v>74</v>
      </c>
      <c r="D33" s="226"/>
      <c r="E33" s="227"/>
      <c r="F33" s="228"/>
      <c r="G33" s="228">
        <f>SUMIF(AG34:AG37,"&lt;&gt;NOR",G34:G37)</f>
        <v>0</v>
      </c>
      <c r="H33" s="228"/>
      <c r="I33" s="228">
        <f>SUM(I34:I37)</f>
        <v>0</v>
      </c>
      <c r="J33" s="228"/>
      <c r="K33" s="228">
        <f>SUM(K34:K37)</f>
        <v>0</v>
      </c>
      <c r="L33" s="228"/>
      <c r="M33" s="228">
        <f>SUM(M34:M37)</f>
        <v>0</v>
      </c>
      <c r="N33" s="228"/>
      <c r="O33" s="228">
        <f>SUM(O34:O37)</f>
        <v>3.3</v>
      </c>
      <c r="P33" s="228"/>
      <c r="Q33" s="228">
        <f>SUM(Q34:Q37)</f>
        <v>0</v>
      </c>
      <c r="R33" s="228"/>
      <c r="S33" s="228"/>
      <c r="T33" s="229"/>
      <c r="U33" s="223"/>
      <c r="V33" s="223">
        <f>SUM(V34:V37)</f>
        <v>67.41</v>
      </c>
      <c r="W33" s="223"/>
      <c r="X33" s="223"/>
      <c r="AG33" t="s">
        <v>143</v>
      </c>
    </row>
    <row r="34" spans="1:60" ht="22.5" outlineLevel="1" x14ac:dyDescent="0.2">
      <c r="A34" s="230">
        <v>15</v>
      </c>
      <c r="B34" s="231" t="s">
        <v>191</v>
      </c>
      <c r="C34" s="251" t="s">
        <v>192</v>
      </c>
      <c r="D34" s="232" t="s">
        <v>164</v>
      </c>
      <c r="E34" s="233">
        <v>182.17</v>
      </c>
      <c r="F34" s="234"/>
      <c r="G34" s="235">
        <f>ROUND(E34*F34,2)</f>
        <v>0</v>
      </c>
      <c r="H34" s="234"/>
      <c r="I34" s="235">
        <f>ROUND(E34*H34,2)</f>
        <v>0</v>
      </c>
      <c r="J34" s="234"/>
      <c r="K34" s="235">
        <f>ROUND(E34*J34,2)</f>
        <v>0</v>
      </c>
      <c r="L34" s="235">
        <v>21</v>
      </c>
      <c r="M34" s="235">
        <f>G34*(1+L34/100)</f>
        <v>0</v>
      </c>
      <c r="N34" s="235">
        <v>1.7850000000000001E-2</v>
      </c>
      <c r="O34" s="235">
        <f>ROUND(E34*N34,2)</f>
        <v>3.25</v>
      </c>
      <c r="P34" s="235">
        <v>0</v>
      </c>
      <c r="Q34" s="235">
        <f>ROUND(E34*P34,2)</f>
        <v>0</v>
      </c>
      <c r="R34" s="235" t="s">
        <v>156</v>
      </c>
      <c r="S34" s="235" t="s">
        <v>148</v>
      </c>
      <c r="T34" s="236" t="s">
        <v>148</v>
      </c>
      <c r="U34" s="221">
        <v>0.28000000000000003</v>
      </c>
      <c r="V34" s="221">
        <f>ROUND(E34*U34,2)</f>
        <v>51.01</v>
      </c>
      <c r="W34" s="221"/>
      <c r="X34" s="221" t="s">
        <v>149</v>
      </c>
      <c r="Y34" s="211"/>
      <c r="Z34" s="211"/>
      <c r="AA34" s="211"/>
      <c r="AB34" s="211"/>
      <c r="AC34" s="211"/>
      <c r="AD34" s="211"/>
      <c r="AE34" s="211"/>
      <c r="AF34" s="211"/>
      <c r="AG34" s="211" t="s">
        <v>150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52" t="s">
        <v>193</v>
      </c>
      <c r="D35" s="237"/>
      <c r="E35" s="237"/>
      <c r="F35" s="237"/>
      <c r="G35" s="237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11"/>
      <c r="Z35" s="211"/>
      <c r="AA35" s="211"/>
      <c r="AB35" s="211"/>
      <c r="AC35" s="211"/>
      <c r="AD35" s="211"/>
      <c r="AE35" s="211"/>
      <c r="AF35" s="211"/>
      <c r="AG35" s="211" t="s">
        <v>152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30">
        <v>16</v>
      </c>
      <c r="B36" s="231" t="s">
        <v>194</v>
      </c>
      <c r="C36" s="251" t="s">
        <v>195</v>
      </c>
      <c r="D36" s="232" t="s">
        <v>164</v>
      </c>
      <c r="E36" s="233">
        <v>182.17</v>
      </c>
      <c r="F36" s="234"/>
      <c r="G36" s="235">
        <f>ROUND(E36*F36,2)</f>
        <v>0</v>
      </c>
      <c r="H36" s="234"/>
      <c r="I36" s="235">
        <f>ROUND(E36*H36,2)</f>
        <v>0</v>
      </c>
      <c r="J36" s="234"/>
      <c r="K36" s="235">
        <f>ROUND(E36*J36,2)</f>
        <v>0</v>
      </c>
      <c r="L36" s="235">
        <v>21</v>
      </c>
      <c r="M36" s="235">
        <f>G36*(1+L36/100)</f>
        <v>0</v>
      </c>
      <c r="N36" s="235">
        <v>2.5999999999999998E-4</v>
      </c>
      <c r="O36" s="235">
        <f>ROUND(E36*N36,2)</f>
        <v>0.05</v>
      </c>
      <c r="P36" s="235">
        <v>0</v>
      </c>
      <c r="Q36" s="235">
        <f>ROUND(E36*P36,2)</f>
        <v>0</v>
      </c>
      <c r="R36" s="235" t="s">
        <v>156</v>
      </c>
      <c r="S36" s="235" t="s">
        <v>148</v>
      </c>
      <c r="T36" s="236" t="s">
        <v>148</v>
      </c>
      <c r="U36" s="221">
        <v>0.09</v>
      </c>
      <c r="V36" s="221">
        <f>ROUND(E36*U36,2)</f>
        <v>16.399999999999999</v>
      </c>
      <c r="W36" s="221"/>
      <c r="X36" s="221" t="s">
        <v>149</v>
      </c>
      <c r="Y36" s="211"/>
      <c r="Z36" s="211"/>
      <c r="AA36" s="211"/>
      <c r="AB36" s="211"/>
      <c r="AC36" s="211"/>
      <c r="AD36" s="211"/>
      <c r="AE36" s="211"/>
      <c r="AF36" s="211"/>
      <c r="AG36" s="211" t="s">
        <v>150</v>
      </c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 x14ac:dyDescent="0.2">
      <c r="A37" s="218"/>
      <c r="B37" s="219"/>
      <c r="C37" s="252" t="s">
        <v>193</v>
      </c>
      <c r="D37" s="237"/>
      <c r="E37" s="237"/>
      <c r="F37" s="237"/>
      <c r="G37" s="237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11"/>
      <c r="Z37" s="211"/>
      <c r="AA37" s="211"/>
      <c r="AB37" s="211"/>
      <c r="AC37" s="211"/>
      <c r="AD37" s="211"/>
      <c r="AE37" s="211"/>
      <c r="AF37" s="211"/>
      <c r="AG37" s="211" t="s">
        <v>152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x14ac:dyDescent="0.2">
      <c r="A38" s="224" t="s">
        <v>142</v>
      </c>
      <c r="B38" s="225" t="s">
        <v>75</v>
      </c>
      <c r="C38" s="250" t="s">
        <v>76</v>
      </c>
      <c r="D38" s="226"/>
      <c r="E38" s="227"/>
      <c r="F38" s="228"/>
      <c r="G38" s="228">
        <f>SUMIF(AG39:AG39,"&lt;&gt;NOR",G39:G39)</f>
        <v>0</v>
      </c>
      <c r="H38" s="228"/>
      <c r="I38" s="228">
        <f>SUM(I39:I39)</f>
        <v>0</v>
      </c>
      <c r="J38" s="228"/>
      <c r="K38" s="228">
        <f>SUM(K39:K39)</f>
        <v>0</v>
      </c>
      <c r="L38" s="228"/>
      <c r="M38" s="228">
        <f>SUM(M39:M39)</f>
        <v>0</v>
      </c>
      <c r="N38" s="228"/>
      <c r="O38" s="228">
        <f>SUM(O39:O39)</f>
        <v>0.22</v>
      </c>
      <c r="P38" s="228"/>
      <c r="Q38" s="228">
        <f>SUM(Q39:Q39)</f>
        <v>0</v>
      </c>
      <c r="R38" s="228"/>
      <c r="S38" s="228"/>
      <c r="T38" s="229"/>
      <c r="U38" s="223"/>
      <c r="V38" s="223">
        <f>SUM(V39:V39)</f>
        <v>31.69</v>
      </c>
      <c r="W38" s="223"/>
      <c r="X38" s="223"/>
      <c r="AG38" t="s">
        <v>143</v>
      </c>
    </row>
    <row r="39" spans="1:60" outlineLevel="1" x14ac:dyDescent="0.2">
      <c r="A39" s="238">
        <v>17</v>
      </c>
      <c r="B39" s="239" t="s">
        <v>196</v>
      </c>
      <c r="C39" s="253" t="s">
        <v>197</v>
      </c>
      <c r="D39" s="240" t="s">
        <v>164</v>
      </c>
      <c r="E39" s="241">
        <v>179.03</v>
      </c>
      <c r="F39" s="242"/>
      <c r="G39" s="243">
        <f>ROUND(E39*F39,2)</f>
        <v>0</v>
      </c>
      <c r="H39" s="242"/>
      <c r="I39" s="243">
        <f>ROUND(E39*H39,2)</f>
        <v>0</v>
      </c>
      <c r="J39" s="242"/>
      <c r="K39" s="243">
        <f>ROUND(E39*J39,2)</f>
        <v>0</v>
      </c>
      <c r="L39" s="243">
        <v>21</v>
      </c>
      <c r="M39" s="243">
        <f>G39*(1+L39/100)</f>
        <v>0</v>
      </c>
      <c r="N39" s="243">
        <v>1.2099999999999999E-3</v>
      </c>
      <c r="O39" s="243">
        <f>ROUND(E39*N39,2)</f>
        <v>0.22</v>
      </c>
      <c r="P39" s="243">
        <v>0</v>
      </c>
      <c r="Q39" s="243">
        <f>ROUND(E39*P39,2)</f>
        <v>0</v>
      </c>
      <c r="R39" s="243" t="s">
        <v>198</v>
      </c>
      <c r="S39" s="243" t="s">
        <v>148</v>
      </c>
      <c r="T39" s="244" t="s">
        <v>148</v>
      </c>
      <c r="U39" s="221">
        <v>0.17699999999999999</v>
      </c>
      <c r="V39" s="221">
        <f>ROUND(E39*U39,2)</f>
        <v>31.69</v>
      </c>
      <c r="W39" s="221"/>
      <c r="X39" s="221" t="s">
        <v>149</v>
      </c>
      <c r="Y39" s="211"/>
      <c r="Z39" s="211"/>
      <c r="AA39" s="211"/>
      <c r="AB39" s="211"/>
      <c r="AC39" s="211"/>
      <c r="AD39" s="211"/>
      <c r="AE39" s="211"/>
      <c r="AF39" s="211"/>
      <c r="AG39" s="211" t="s">
        <v>150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x14ac:dyDescent="0.2">
      <c r="A40" s="224" t="s">
        <v>142</v>
      </c>
      <c r="B40" s="225" t="s">
        <v>77</v>
      </c>
      <c r="C40" s="250" t="s">
        <v>78</v>
      </c>
      <c r="D40" s="226"/>
      <c r="E40" s="227"/>
      <c r="F40" s="228"/>
      <c r="G40" s="228">
        <f>SUMIF(AG41:AG43,"&lt;&gt;NOR",G41:G43)</f>
        <v>0</v>
      </c>
      <c r="H40" s="228"/>
      <c r="I40" s="228">
        <f>SUM(I41:I43)</f>
        <v>0</v>
      </c>
      <c r="J40" s="228"/>
      <c r="K40" s="228">
        <f>SUM(K41:K43)</f>
        <v>0</v>
      </c>
      <c r="L40" s="228"/>
      <c r="M40" s="228">
        <f>SUM(M41:M43)</f>
        <v>0</v>
      </c>
      <c r="N40" s="228"/>
      <c r="O40" s="228">
        <f>SUM(O41:O43)</f>
        <v>6.0000000000000005E-2</v>
      </c>
      <c r="P40" s="228"/>
      <c r="Q40" s="228">
        <f>SUM(Q41:Q43)</f>
        <v>0</v>
      </c>
      <c r="R40" s="228"/>
      <c r="S40" s="228"/>
      <c r="T40" s="229"/>
      <c r="U40" s="223"/>
      <c r="V40" s="223">
        <f>SUM(V41:V43)</f>
        <v>76.89</v>
      </c>
      <c r="W40" s="223"/>
      <c r="X40" s="223"/>
      <c r="AG40" t="s">
        <v>143</v>
      </c>
    </row>
    <row r="41" spans="1:60" ht="56.25" outlineLevel="1" x14ac:dyDescent="0.2">
      <c r="A41" s="238">
        <v>18</v>
      </c>
      <c r="B41" s="239" t="s">
        <v>199</v>
      </c>
      <c r="C41" s="253" t="s">
        <v>200</v>
      </c>
      <c r="D41" s="240" t="s">
        <v>164</v>
      </c>
      <c r="E41" s="241">
        <v>248</v>
      </c>
      <c r="F41" s="242"/>
      <c r="G41" s="243">
        <f>ROUND(E41*F41,2)</f>
        <v>0</v>
      </c>
      <c r="H41" s="242"/>
      <c r="I41" s="243">
        <f>ROUND(E41*H41,2)</f>
        <v>0</v>
      </c>
      <c r="J41" s="242"/>
      <c r="K41" s="243">
        <f>ROUND(E41*J41,2)</f>
        <v>0</v>
      </c>
      <c r="L41" s="243">
        <v>21</v>
      </c>
      <c r="M41" s="243">
        <f>G41*(1+L41/100)</f>
        <v>0</v>
      </c>
      <c r="N41" s="243">
        <v>4.0000000000000003E-5</v>
      </c>
      <c r="O41" s="243">
        <f>ROUND(E41*N41,2)</f>
        <v>0.01</v>
      </c>
      <c r="P41" s="243">
        <v>0</v>
      </c>
      <c r="Q41" s="243">
        <f>ROUND(E41*P41,2)</f>
        <v>0</v>
      </c>
      <c r="R41" s="243" t="s">
        <v>156</v>
      </c>
      <c r="S41" s="243" t="s">
        <v>148</v>
      </c>
      <c r="T41" s="244" t="s">
        <v>148</v>
      </c>
      <c r="U41" s="221">
        <v>0.308</v>
      </c>
      <c r="V41" s="221">
        <f>ROUND(E41*U41,2)</f>
        <v>76.38</v>
      </c>
      <c r="W41" s="221"/>
      <c r="X41" s="221" t="s">
        <v>149</v>
      </c>
      <c r="Y41" s="211"/>
      <c r="Z41" s="211"/>
      <c r="AA41" s="211"/>
      <c r="AB41" s="211"/>
      <c r="AC41" s="211"/>
      <c r="AD41" s="211"/>
      <c r="AE41" s="211"/>
      <c r="AF41" s="211"/>
      <c r="AG41" s="211" t="s">
        <v>150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38">
        <v>19</v>
      </c>
      <c r="B42" s="239" t="s">
        <v>201</v>
      </c>
      <c r="C42" s="253" t="s">
        <v>202</v>
      </c>
      <c r="D42" s="240" t="s">
        <v>160</v>
      </c>
      <c r="E42" s="241">
        <v>3</v>
      </c>
      <c r="F42" s="242"/>
      <c r="G42" s="243">
        <f>ROUND(E42*F42,2)</f>
        <v>0</v>
      </c>
      <c r="H42" s="242"/>
      <c r="I42" s="243">
        <f>ROUND(E42*H42,2)</f>
        <v>0</v>
      </c>
      <c r="J42" s="242"/>
      <c r="K42" s="243">
        <f>ROUND(E42*J42,2)</f>
        <v>0</v>
      </c>
      <c r="L42" s="243">
        <v>21</v>
      </c>
      <c r="M42" s="243">
        <f>G42*(1+L42/100)</f>
        <v>0</v>
      </c>
      <c r="N42" s="243">
        <v>1.0000000000000001E-5</v>
      </c>
      <c r="O42" s="243">
        <f>ROUND(E42*N42,2)</f>
        <v>0</v>
      </c>
      <c r="P42" s="243">
        <v>0</v>
      </c>
      <c r="Q42" s="243">
        <f>ROUND(E42*P42,2)</f>
        <v>0</v>
      </c>
      <c r="R42" s="243" t="s">
        <v>156</v>
      </c>
      <c r="S42" s="243" t="s">
        <v>148</v>
      </c>
      <c r="T42" s="244" t="s">
        <v>148</v>
      </c>
      <c r="U42" s="221">
        <v>0.17</v>
      </c>
      <c r="V42" s="221">
        <f>ROUND(E42*U42,2)</f>
        <v>0.51</v>
      </c>
      <c r="W42" s="221"/>
      <c r="X42" s="221" t="s">
        <v>149</v>
      </c>
      <c r="Y42" s="211"/>
      <c r="Z42" s="211"/>
      <c r="AA42" s="211"/>
      <c r="AB42" s="211"/>
      <c r="AC42" s="211"/>
      <c r="AD42" s="211"/>
      <c r="AE42" s="211"/>
      <c r="AF42" s="211"/>
      <c r="AG42" s="211" t="s">
        <v>150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22.5" outlineLevel="1" x14ac:dyDescent="0.2">
      <c r="A43" s="238">
        <v>20</v>
      </c>
      <c r="B43" s="239" t="s">
        <v>203</v>
      </c>
      <c r="C43" s="253" t="s">
        <v>204</v>
      </c>
      <c r="D43" s="240" t="s">
        <v>160</v>
      </c>
      <c r="E43" s="241">
        <v>3</v>
      </c>
      <c r="F43" s="242"/>
      <c r="G43" s="243">
        <f>ROUND(E43*F43,2)</f>
        <v>0</v>
      </c>
      <c r="H43" s="242"/>
      <c r="I43" s="243">
        <f>ROUND(E43*H43,2)</f>
        <v>0</v>
      </c>
      <c r="J43" s="242"/>
      <c r="K43" s="243">
        <f>ROUND(E43*J43,2)</f>
        <v>0</v>
      </c>
      <c r="L43" s="243">
        <v>21</v>
      </c>
      <c r="M43" s="243">
        <f>G43*(1+L43/100)</f>
        <v>0</v>
      </c>
      <c r="N43" s="243">
        <v>1.55E-2</v>
      </c>
      <c r="O43" s="243">
        <f>ROUND(E43*N43,2)</f>
        <v>0.05</v>
      </c>
      <c r="P43" s="243">
        <v>0</v>
      </c>
      <c r="Q43" s="243">
        <f>ROUND(E43*P43,2)</f>
        <v>0</v>
      </c>
      <c r="R43" s="243" t="s">
        <v>173</v>
      </c>
      <c r="S43" s="243" t="s">
        <v>148</v>
      </c>
      <c r="T43" s="244" t="s">
        <v>148</v>
      </c>
      <c r="U43" s="221">
        <v>0</v>
      </c>
      <c r="V43" s="221">
        <f>ROUND(E43*U43,2)</f>
        <v>0</v>
      </c>
      <c r="W43" s="221"/>
      <c r="X43" s="221" t="s">
        <v>174</v>
      </c>
      <c r="Y43" s="211"/>
      <c r="Z43" s="211"/>
      <c r="AA43" s="211"/>
      <c r="AB43" s="211"/>
      <c r="AC43" s="211"/>
      <c r="AD43" s="211"/>
      <c r="AE43" s="211"/>
      <c r="AF43" s="211"/>
      <c r="AG43" s="211" t="s">
        <v>175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x14ac:dyDescent="0.2">
      <c r="A44" s="224" t="s">
        <v>142</v>
      </c>
      <c r="B44" s="225" t="s">
        <v>79</v>
      </c>
      <c r="C44" s="250" t="s">
        <v>80</v>
      </c>
      <c r="D44" s="226"/>
      <c r="E44" s="227"/>
      <c r="F44" s="228"/>
      <c r="G44" s="228">
        <f>SUMIF(AG45:AG82,"&lt;&gt;NOR",G45:G82)</f>
        <v>0</v>
      </c>
      <c r="H44" s="228"/>
      <c r="I44" s="228">
        <f>SUM(I45:I82)</f>
        <v>0</v>
      </c>
      <c r="J44" s="228"/>
      <c r="K44" s="228">
        <f>SUM(K45:K82)</f>
        <v>0</v>
      </c>
      <c r="L44" s="228"/>
      <c r="M44" s="228">
        <f>SUM(M45:M82)</f>
        <v>0</v>
      </c>
      <c r="N44" s="228"/>
      <c r="O44" s="228">
        <f>SUM(O45:O82)</f>
        <v>0.04</v>
      </c>
      <c r="P44" s="228"/>
      <c r="Q44" s="228">
        <f>SUM(Q45:Q82)</f>
        <v>12.869999999999997</v>
      </c>
      <c r="R44" s="228"/>
      <c r="S44" s="228"/>
      <c r="T44" s="229"/>
      <c r="U44" s="223"/>
      <c r="V44" s="223">
        <f>SUM(V45:V82)</f>
        <v>114.62999999999998</v>
      </c>
      <c r="W44" s="223"/>
      <c r="X44" s="223"/>
      <c r="AG44" t="s">
        <v>143</v>
      </c>
    </row>
    <row r="45" spans="1:60" outlineLevel="1" x14ac:dyDescent="0.2">
      <c r="A45" s="230">
        <v>21</v>
      </c>
      <c r="B45" s="231" t="s">
        <v>205</v>
      </c>
      <c r="C45" s="251" t="s">
        <v>206</v>
      </c>
      <c r="D45" s="232" t="s">
        <v>164</v>
      </c>
      <c r="E45" s="233">
        <v>3.97</v>
      </c>
      <c r="F45" s="234"/>
      <c r="G45" s="235">
        <f>ROUND(E45*F45,2)</f>
        <v>0</v>
      </c>
      <c r="H45" s="234"/>
      <c r="I45" s="235">
        <f>ROUND(E45*H45,2)</f>
        <v>0</v>
      </c>
      <c r="J45" s="234"/>
      <c r="K45" s="235">
        <f>ROUND(E45*J45,2)</f>
        <v>0</v>
      </c>
      <c r="L45" s="235">
        <v>21</v>
      </c>
      <c r="M45" s="235">
        <f>G45*(1+L45/100)</f>
        <v>0</v>
      </c>
      <c r="N45" s="235">
        <v>6.7000000000000002E-4</v>
      </c>
      <c r="O45" s="235">
        <f>ROUND(E45*N45,2)</f>
        <v>0</v>
      </c>
      <c r="P45" s="235">
        <v>0.184</v>
      </c>
      <c r="Q45" s="235">
        <f>ROUND(E45*P45,2)</f>
        <v>0.73</v>
      </c>
      <c r="R45" s="235" t="s">
        <v>207</v>
      </c>
      <c r="S45" s="235" t="s">
        <v>148</v>
      </c>
      <c r="T45" s="236" t="s">
        <v>148</v>
      </c>
      <c r="U45" s="221">
        <v>0.22700000000000001</v>
      </c>
      <c r="V45" s="221">
        <f>ROUND(E45*U45,2)</f>
        <v>0.9</v>
      </c>
      <c r="W45" s="221"/>
      <c r="X45" s="221" t="s">
        <v>149</v>
      </c>
      <c r="Y45" s="211"/>
      <c r="Z45" s="211"/>
      <c r="AA45" s="211"/>
      <c r="AB45" s="211"/>
      <c r="AC45" s="211"/>
      <c r="AD45" s="211"/>
      <c r="AE45" s="211"/>
      <c r="AF45" s="211"/>
      <c r="AG45" s="211" t="s">
        <v>150</v>
      </c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ht="22.5" outlineLevel="1" x14ac:dyDescent="0.2">
      <c r="A46" s="218"/>
      <c r="B46" s="219"/>
      <c r="C46" s="252" t="s">
        <v>208</v>
      </c>
      <c r="D46" s="237"/>
      <c r="E46" s="237"/>
      <c r="F46" s="237"/>
      <c r="G46" s="237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11"/>
      <c r="Z46" s="211"/>
      <c r="AA46" s="211"/>
      <c r="AB46" s="211"/>
      <c r="AC46" s="211"/>
      <c r="AD46" s="211"/>
      <c r="AE46" s="211"/>
      <c r="AF46" s="211"/>
      <c r="AG46" s="211" t="s">
        <v>152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45" t="str">
        <f>C46</f>
        <v>nebo vybourání otvorů průřezové plochy přes 4 m2 v příčkách, včetně pomocného lešení o výšce podlahy do 1900 mm a pro zatížení do 1,5 kPa  (150 kg/m2),</v>
      </c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30">
        <v>22</v>
      </c>
      <c r="B47" s="231" t="s">
        <v>209</v>
      </c>
      <c r="C47" s="251" t="s">
        <v>210</v>
      </c>
      <c r="D47" s="232" t="s">
        <v>164</v>
      </c>
      <c r="E47" s="233">
        <v>11.87</v>
      </c>
      <c r="F47" s="234"/>
      <c r="G47" s="235">
        <f>ROUND(E47*F47,2)</f>
        <v>0</v>
      </c>
      <c r="H47" s="234"/>
      <c r="I47" s="235">
        <f>ROUND(E47*H47,2)</f>
        <v>0</v>
      </c>
      <c r="J47" s="234"/>
      <c r="K47" s="235">
        <f>ROUND(E47*J47,2)</f>
        <v>0</v>
      </c>
      <c r="L47" s="235">
        <v>21</v>
      </c>
      <c r="M47" s="235">
        <f>G47*(1+L47/100)</f>
        <v>0</v>
      </c>
      <c r="N47" s="235">
        <v>6.7000000000000002E-4</v>
      </c>
      <c r="O47" s="235">
        <f>ROUND(E47*N47,2)</f>
        <v>0.01</v>
      </c>
      <c r="P47" s="235">
        <v>0.31900000000000001</v>
      </c>
      <c r="Q47" s="235">
        <f>ROUND(E47*P47,2)</f>
        <v>3.79</v>
      </c>
      <c r="R47" s="235" t="s">
        <v>207</v>
      </c>
      <c r="S47" s="235" t="s">
        <v>148</v>
      </c>
      <c r="T47" s="236" t="s">
        <v>148</v>
      </c>
      <c r="U47" s="221">
        <v>0.317</v>
      </c>
      <c r="V47" s="221">
        <f>ROUND(E47*U47,2)</f>
        <v>3.76</v>
      </c>
      <c r="W47" s="221"/>
      <c r="X47" s="221" t="s">
        <v>149</v>
      </c>
      <c r="Y47" s="211"/>
      <c r="Z47" s="211"/>
      <c r="AA47" s="211"/>
      <c r="AB47" s="211"/>
      <c r="AC47" s="211"/>
      <c r="AD47" s="211"/>
      <c r="AE47" s="211"/>
      <c r="AF47" s="211"/>
      <c r="AG47" s="211" t="s">
        <v>150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ht="22.5" outlineLevel="1" x14ac:dyDescent="0.2">
      <c r="A48" s="218"/>
      <c r="B48" s="219"/>
      <c r="C48" s="252" t="s">
        <v>208</v>
      </c>
      <c r="D48" s="237"/>
      <c r="E48" s="237"/>
      <c r="F48" s="237"/>
      <c r="G48" s="237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11"/>
      <c r="Z48" s="211"/>
      <c r="AA48" s="211"/>
      <c r="AB48" s="211"/>
      <c r="AC48" s="211"/>
      <c r="AD48" s="211"/>
      <c r="AE48" s="211"/>
      <c r="AF48" s="211"/>
      <c r="AG48" s="211" t="s">
        <v>152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45" t="str">
        <f>C48</f>
        <v>nebo vybourání otvorů průřezové plochy přes 4 m2 v příčkách, včetně pomocného lešení o výšce podlahy do 1900 mm a pro zatížení do 1,5 kPa  (150 kg/m2),</v>
      </c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38">
        <v>23</v>
      </c>
      <c r="B49" s="239" t="s">
        <v>211</v>
      </c>
      <c r="C49" s="253" t="s">
        <v>212</v>
      </c>
      <c r="D49" s="240" t="s">
        <v>164</v>
      </c>
      <c r="E49" s="241">
        <v>57.75</v>
      </c>
      <c r="F49" s="242"/>
      <c r="G49" s="243">
        <f>ROUND(E49*F49,2)</f>
        <v>0</v>
      </c>
      <c r="H49" s="242"/>
      <c r="I49" s="243">
        <f>ROUND(E49*H49,2)</f>
        <v>0</v>
      </c>
      <c r="J49" s="242"/>
      <c r="K49" s="243">
        <f>ROUND(E49*J49,2)</f>
        <v>0</v>
      </c>
      <c r="L49" s="243">
        <v>21</v>
      </c>
      <c r="M49" s="243">
        <f>G49*(1+L49/100)</f>
        <v>0</v>
      </c>
      <c r="N49" s="243">
        <v>0</v>
      </c>
      <c r="O49" s="243">
        <f>ROUND(E49*N49,2)</f>
        <v>0</v>
      </c>
      <c r="P49" s="243">
        <v>1.75E-3</v>
      </c>
      <c r="Q49" s="243">
        <f>ROUND(E49*P49,2)</f>
        <v>0.1</v>
      </c>
      <c r="R49" s="243" t="s">
        <v>207</v>
      </c>
      <c r="S49" s="243" t="s">
        <v>148</v>
      </c>
      <c r="T49" s="244" t="s">
        <v>148</v>
      </c>
      <c r="U49" s="221">
        <v>0.16500000000000001</v>
      </c>
      <c r="V49" s="221">
        <f>ROUND(E49*U49,2)</f>
        <v>9.5299999999999994</v>
      </c>
      <c r="W49" s="221"/>
      <c r="X49" s="221" t="s">
        <v>149</v>
      </c>
      <c r="Y49" s="211"/>
      <c r="Z49" s="211"/>
      <c r="AA49" s="211"/>
      <c r="AB49" s="211"/>
      <c r="AC49" s="211"/>
      <c r="AD49" s="211"/>
      <c r="AE49" s="211"/>
      <c r="AF49" s="211"/>
      <c r="AG49" s="211" t="s">
        <v>150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30">
        <v>24</v>
      </c>
      <c r="B50" s="231" t="s">
        <v>213</v>
      </c>
      <c r="C50" s="251" t="s">
        <v>214</v>
      </c>
      <c r="D50" s="232" t="s">
        <v>164</v>
      </c>
      <c r="E50" s="233">
        <v>57.75</v>
      </c>
      <c r="F50" s="234"/>
      <c r="G50" s="235">
        <f>ROUND(E50*F50,2)</f>
        <v>0</v>
      </c>
      <c r="H50" s="234"/>
      <c r="I50" s="235">
        <f>ROUND(E50*H50,2)</f>
        <v>0</v>
      </c>
      <c r="J50" s="234"/>
      <c r="K50" s="235">
        <f>ROUND(E50*J50,2)</f>
        <v>0</v>
      </c>
      <c r="L50" s="235">
        <v>21</v>
      </c>
      <c r="M50" s="235">
        <f>G50*(1+L50/100)</f>
        <v>0</v>
      </c>
      <c r="N50" s="235">
        <v>0</v>
      </c>
      <c r="O50" s="235">
        <f>ROUND(E50*N50,2)</f>
        <v>0</v>
      </c>
      <c r="P50" s="235">
        <v>0.02</v>
      </c>
      <c r="Q50" s="235">
        <f>ROUND(E50*P50,2)</f>
        <v>1.1599999999999999</v>
      </c>
      <c r="R50" s="235" t="s">
        <v>207</v>
      </c>
      <c r="S50" s="235" t="s">
        <v>148</v>
      </c>
      <c r="T50" s="236" t="s">
        <v>148</v>
      </c>
      <c r="U50" s="221">
        <v>0.08</v>
      </c>
      <c r="V50" s="221">
        <f>ROUND(E50*U50,2)</f>
        <v>4.62</v>
      </c>
      <c r="W50" s="221"/>
      <c r="X50" s="221" t="s">
        <v>149</v>
      </c>
      <c r="Y50" s="211"/>
      <c r="Z50" s="211"/>
      <c r="AA50" s="211"/>
      <c r="AB50" s="211"/>
      <c r="AC50" s="211"/>
      <c r="AD50" s="211"/>
      <c r="AE50" s="211"/>
      <c r="AF50" s="211"/>
      <c r="AG50" s="211" t="s">
        <v>150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18"/>
      <c r="B51" s="219"/>
      <c r="C51" s="252" t="s">
        <v>215</v>
      </c>
      <c r="D51" s="237"/>
      <c r="E51" s="237"/>
      <c r="F51" s="237"/>
      <c r="G51" s="237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11"/>
      <c r="Z51" s="211"/>
      <c r="AA51" s="211"/>
      <c r="AB51" s="211"/>
      <c r="AC51" s="211"/>
      <c r="AD51" s="211"/>
      <c r="AE51" s="211"/>
      <c r="AF51" s="211"/>
      <c r="AG51" s="211" t="s">
        <v>152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38">
        <v>25</v>
      </c>
      <c r="B52" s="239" t="s">
        <v>216</v>
      </c>
      <c r="C52" s="253" t="s">
        <v>217</v>
      </c>
      <c r="D52" s="240" t="s">
        <v>218</v>
      </c>
      <c r="E52" s="241">
        <v>44.77</v>
      </c>
      <c r="F52" s="242"/>
      <c r="G52" s="243">
        <f>ROUND(E52*F52,2)</f>
        <v>0</v>
      </c>
      <c r="H52" s="242"/>
      <c r="I52" s="243">
        <f>ROUND(E52*H52,2)</f>
        <v>0</v>
      </c>
      <c r="J52" s="242"/>
      <c r="K52" s="243">
        <f>ROUND(E52*J52,2)</f>
        <v>0</v>
      </c>
      <c r="L52" s="243">
        <v>21</v>
      </c>
      <c r="M52" s="243">
        <f>G52*(1+L52/100)</f>
        <v>0</v>
      </c>
      <c r="N52" s="243">
        <v>0</v>
      </c>
      <c r="O52" s="243">
        <f>ROUND(E52*N52,2)</f>
        <v>0</v>
      </c>
      <c r="P52" s="243">
        <v>4.0000000000000002E-4</v>
      </c>
      <c r="Q52" s="243">
        <f>ROUND(E52*P52,2)</f>
        <v>0.02</v>
      </c>
      <c r="R52" s="243" t="s">
        <v>207</v>
      </c>
      <c r="S52" s="243" t="s">
        <v>148</v>
      </c>
      <c r="T52" s="244" t="s">
        <v>148</v>
      </c>
      <c r="U52" s="221">
        <v>7.0000000000000007E-2</v>
      </c>
      <c r="V52" s="221">
        <f>ROUND(E52*U52,2)</f>
        <v>3.13</v>
      </c>
      <c r="W52" s="221"/>
      <c r="X52" s="221" t="s">
        <v>149</v>
      </c>
      <c r="Y52" s="211"/>
      <c r="Z52" s="211"/>
      <c r="AA52" s="211"/>
      <c r="AB52" s="211"/>
      <c r="AC52" s="211"/>
      <c r="AD52" s="211"/>
      <c r="AE52" s="211"/>
      <c r="AF52" s="211"/>
      <c r="AG52" s="211" t="s">
        <v>150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">
      <c r="A53" s="230">
        <v>26</v>
      </c>
      <c r="B53" s="231" t="s">
        <v>219</v>
      </c>
      <c r="C53" s="251" t="s">
        <v>220</v>
      </c>
      <c r="D53" s="232" t="s">
        <v>164</v>
      </c>
      <c r="E53" s="233">
        <v>0.8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21</v>
      </c>
      <c r="M53" s="235">
        <f>G53*(1+L53/100)</f>
        <v>0</v>
      </c>
      <c r="N53" s="235">
        <v>3.4000000000000002E-4</v>
      </c>
      <c r="O53" s="235">
        <f>ROUND(E53*N53,2)</f>
        <v>0</v>
      </c>
      <c r="P53" s="235">
        <v>9.1999999999999998E-2</v>
      </c>
      <c r="Q53" s="235">
        <f>ROUND(E53*P53,2)</f>
        <v>7.0000000000000007E-2</v>
      </c>
      <c r="R53" s="235" t="s">
        <v>207</v>
      </c>
      <c r="S53" s="235" t="s">
        <v>148</v>
      </c>
      <c r="T53" s="236" t="s">
        <v>148</v>
      </c>
      <c r="U53" s="221">
        <v>0.71399999999999997</v>
      </c>
      <c r="V53" s="221">
        <f>ROUND(E53*U53,2)</f>
        <v>0.56999999999999995</v>
      </c>
      <c r="W53" s="221"/>
      <c r="X53" s="221" t="s">
        <v>149</v>
      </c>
      <c r="Y53" s="211"/>
      <c r="Z53" s="211"/>
      <c r="AA53" s="211"/>
      <c r="AB53" s="211"/>
      <c r="AC53" s="211"/>
      <c r="AD53" s="211"/>
      <c r="AE53" s="211"/>
      <c r="AF53" s="211"/>
      <c r="AG53" s="211" t="s">
        <v>150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2" t="s">
        <v>221</v>
      </c>
      <c r="D54" s="237"/>
      <c r="E54" s="237"/>
      <c r="F54" s="237"/>
      <c r="G54" s="237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11"/>
      <c r="Z54" s="211"/>
      <c r="AA54" s="211"/>
      <c r="AB54" s="211"/>
      <c r="AC54" s="211"/>
      <c r="AD54" s="211"/>
      <c r="AE54" s="211"/>
      <c r="AF54" s="211"/>
      <c r="AG54" s="211" t="s">
        <v>152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45" t="str">
        <f>C54</f>
        <v>z jakýchkoliv cihel pálených, včetně pomocného lešení o výšce podlahy do 1900 mm a pro zatížení do 1,5 kPa  (150 kg/m2),</v>
      </c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30">
        <v>27</v>
      </c>
      <c r="B55" s="231" t="s">
        <v>222</v>
      </c>
      <c r="C55" s="251" t="s">
        <v>223</v>
      </c>
      <c r="D55" s="232" t="s">
        <v>164</v>
      </c>
      <c r="E55" s="233">
        <v>0.4</v>
      </c>
      <c r="F55" s="234"/>
      <c r="G55" s="235">
        <f>ROUND(E55*F55,2)</f>
        <v>0</v>
      </c>
      <c r="H55" s="234"/>
      <c r="I55" s="235">
        <f>ROUND(E55*H55,2)</f>
        <v>0</v>
      </c>
      <c r="J55" s="234"/>
      <c r="K55" s="235">
        <f>ROUND(E55*J55,2)</f>
        <v>0</v>
      </c>
      <c r="L55" s="235">
        <v>21</v>
      </c>
      <c r="M55" s="235">
        <f>G55*(1+L55/100)</f>
        <v>0</v>
      </c>
      <c r="N55" s="235">
        <v>3.4000000000000002E-4</v>
      </c>
      <c r="O55" s="235">
        <f>ROUND(E55*N55,2)</f>
        <v>0</v>
      </c>
      <c r="P55" s="235">
        <v>0.183</v>
      </c>
      <c r="Q55" s="235">
        <f>ROUND(E55*P55,2)</f>
        <v>7.0000000000000007E-2</v>
      </c>
      <c r="R55" s="235" t="s">
        <v>207</v>
      </c>
      <c r="S55" s="235" t="s">
        <v>148</v>
      </c>
      <c r="T55" s="236" t="s">
        <v>148</v>
      </c>
      <c r="U55" s="221">
        <v>0.71399999999999997</v>
      </c>
      <c r="V55" s="221">
        <f>ROUND(E55*U55,2)</f>
        <v>0.28999999999999998</v>
      </c>
      <c r="W55" s="221"/>
      <c r="X55" s="221" t="s">
        <v>149</v>
      </c>
      <c r="Y55" s="211"/>
      <c r="Z55" s="211"/>
      <c r="AA55" s="211"/>
      <c r="AB55" s="211"/>
      <c r="AC55" s="211"/>
      <c r="AD55" s="211"/>
      <c r="AE55" s="211"/>
      <c r="AF55" s="211"/>
      <c r="AG55" s="211" t="s">
        <v>150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18"/>
      <c r="B56" s="219"/>
      <c r="C56" s="252" t="s">
        <v>221</v>
      </c>
      <c r="D56" s="237"/>
      <c r="E56" s="237"/>
      <c r="F56" s="237"/>
      <c r="G56" s="237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11"/>
      <c r="Z56" s="211"/>
      <c r="AA56" s="211"/>
      <c r="AB56" s="211"/>
      <c r="AC56" s="211"/>
      <c r="AD56" s="211"/>
      <c r="AE56" s="211"/>
      <c r="AF56" s="211"/>
      <c r="AG56" s="211" t="s">
        <v>152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45" t="str">
        <f>C56</f>
        <v>z jakýchkoliv cihel pálených, včetně pomocného lešení o výšce podlahy do 1900 mm a pro zatížení do 1,5 kPa  (150 kg/m2),</v>
      </c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30">
        <v>28</v>
      </c>
      <c r="B57" s="231" t="s">
        <v>224</v>
      </c>
      <c r="C57" s="251" t="s">
        <v>225</v>
      </c>
      <c r="D57" s="232" t="s">
        <v>160</v>
      </c>
      <c r="E57" s="233">
        <v>17</v>
      </c>
      <c r="F57" s="234"/>
      <c r="G57" s="235">
        <f>ROUND(E57*F57,2)</f>
        <v>0</v>
      </c>
      <c r="H57" s="234"/>
      <c r="I57" s="235">
        <f>ROUND(E57*H57,2)</f>
        <v>0</v>
      </c>
      <c r="J57" s="234"/>
      <c r="K57" s="235">
        <f>ROUND(E57*J57,2)</f>
        <v>0</v>
      </c>
      <c r="L57" s="235">
        <v>21</v>
      </c>
      <c r="M57" s="235">
        <f>G57*(1+L57/100)</f>
        <v>0</v>
      </c>
      <c r="N57" s="235">
        <v>0</v>
      </c>
      <c r="O57" s="235">
        <f>ROUND(E57*N57,2)</f>
        <v>0</v>
      </c>
      <c r="P57" s="235">
        <v>0</v>
      </c>
      <c r="Q57" s="235">
        <f>ROUND(E57*P57,2)</f>
        <v>0</v>
      </c>
      <c r="R57" s="235" t="s">
        <v>207</v>
      </c>
      <c r="S57" s="235" t="s">
        <v>148</v>
      </c>
      <c r="T57" s="236" t="s">
        <v>148</v>
      </c>
      <c r="U57" s="221">
        <v>0.05</v>
      </c>
      <c r="V57" s="221">
        <f>ROUND(E57*U57,2)</f>
        <v>0.85</v>
      </c>
      <c r="W57" s="221"/>
      <c r="X57" s="221" t="s">
        <v>149</v>
      </c>
      <c r="Y57" s="211"/>
      <c r="Z57" s="211"/>
      <c r="AA57" s="211"/>
      <c r="AB57" s="211"/>
      <c r="AC57" s="211"/>
      <c r="AD57" s="211"/>
      <c r="AE57" s="211"/>
      <c r="AF57" s="211"/>
      <c r="AG57" s="211" t="s">
        <v>150</v>
      </c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18"/>
      <c r="B58" s="219"/>
      <c r="C58" s="252" t="s">
        <v>226</v>
      </c>
      <c r="D58" s="237"/>
      <c r="E58" s="237"/>
      <c r="F58" s="237"/>
      <c r="G58" s="237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11"/>
      <c r="Z58" s="211"/>
      <c r="AA58" s="211"/>
      <c r="AB58" s="211"/>
      <c r="AC58" s="211"/>
      <c r="AD58" s="211"/>
      <c r="AE58" s="211"/>
      <c r="AF58" s="211"/>
      <c r="AG58" s="211" t="s">
        <v>152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ht="33.75" outlineLevel="1" x14ac:dyDescent="0.2">
      <c r="A59" s="238">
        <v>29</v>
      </c>
      <c r="B59" s="239" t="s">
        <v>227</v>
      </c>
      <c r="C59" s="253" t="s">
        <v>228</v>
      </c>
      <c r="D59" s="240" t="s">
        <v>164</v>
      </c>
      <c r="E59" s="241">
        <v>23.4</v>
      </c>
      <c r="F59" s="242"/>
      <c r="G59" s="243">
        <f>ROUND(E59*F59,2)</f>
        <v>0</v>
      </c>
      <c r="H59" s="242"/>
      <c r="I59" s="243">
        <f>ROUND(E59*H59,2)</f>
        <v>0</v>
      </c>
      <c r="J59" s="242"/>
      <c r="K59" s="243">
        <f>ROUND(E59*J59,2)</f>
        <v>0</v>
      </c>
      <c r="L59" s="243">
        <v>21</v>
      </c>
      <c r="M59" s="243">
        <f>G59*(1+L59/100)</f>
        <v>0</v>
      </c>
      <c r="N59" s="243">
        <v>1.17E-3</v>
      </c>
      <c r="O59" s="243">
        <f>ROUND(E59*N59,2)</f>
        <v>0.03</v>
      </c>
      <c r="P59" s="243">
        <v>7.5999999999999998E-2</v>
      </c>
      <c r="Q59" s="243">
        <f>ROUND(E59*P59,2)</f>
        <v>1.78</v>
      </c>
      <c r="R59" s="243" t="s">
        <v>207</v>
      </c>
      <c r="S59" s="243" t="s">
        <v>148</v>
      </c>
      <c r="T59" s="244" t="s">
        <v>148</v>
      </c>
      <c r="U59" s="221">
        <v>0.93899999999999995</v>
      </c>
      <c r="V59" s="221">
        <f>ROUND(E59*U59,2)</f>
        <v>21.97</v>
      </c>
      <c r="W59" s="221"/>
      <c r="X59" s="221" t="s">
        <v>149</v>
      </c>
      <c r="Y59" s="211"/>
      <c r="Z59" s="211"/>
      <c r="AA59" s="211"/>
      <c r="AB59" s="211"/>
      <c r="AC59" s="211"/>
      <c r="AD59" s="211"/>
      <c r="AE59" s="211"/>
      <c r="AF59" s="211"/>
      <c r="AG59" s="211" t="s">
        <v>150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ht="33.75" outlineLevel="1" x14ac:dyDescent="0.2">
      <c r="A60" s="230">
        <v>30</v>
      </c>
      <c r="B60" s="231" t="s">
        <v>229</v>
      </c>
      <c r="C60" s="251" t="s">
        <v>230</v>
      </c>
      <c r="D60" s="232" t="s">
        <v>160</v>
      </c>
      <c r="E60" s="233">
        <v>2</v>
      </c>
      <c r="F60" s="234"/>
      <c r="G60" s="235">
        <f>ROUND(E60*F60,2)</f>
        <v>0</v>
      </c>
      <c r="H60" s="234"/>
      <c r="I60" s="235">
        <f>ROUND(E60*H60,2)</f>
        <v>0</v>
      </c>
      <c r="J60" s="234"/>
      <c r="K60" s="235">
        <f>ROUND(E60*J60,2)</f>
        <v>0</v>
      </c>
      <c r="L60" s="235">
        <v>21</v>
      </c>
      <c r="M60" s="235">
        <f>G60*(1+L60/100)</f>
        <v>0</v>
      </c>
      <c r="N60" s="235">
        <v>3.4000000000000002E-4</v>
      </c>
      <c r="O60" s="235">
        <f>ROUND(E60*N60,2)</f>
        <v>0</v>
      </c>
      <c r="P60" s="235">
        <v>5.3999999999999999E-2</v>
      </c>
      <c r="Q60" s="235">
        <f>ROUND(E60*P60,2)</f>
        <v>0.11</v>
      </c>
      <c r="R60" s="235" t="s">
        <v>207</v>
      </c>
      <c r="S60" s="235" t="s">
        <v>148</v>
      </c>
      <c r="T60" s="236" t="s">
        <v>148</v>
      </c>
      <c r="U60" s="221">
        <v>0.38100000000000001</v>
      </c>
      <c r="V60" s="221">
        <f>ROUND(E60*U60,2)</f>
        <v>0.76</v>
      </c>
      <c r="W60" s="221"/>
      <c r="X60" s="221" t="s">
        <v>149</v>
      </c>
      <c r="Y60" s="211"/>
      <c r="Z60" s="211"/>
      <c r="AA60" s="211"/>
      <c r="AB60" s="211"/>
      <c r="AC60" s="211"/>
      <c r="AD60" s="211"/>
      <c r="AE60" s="211"/>
      <c r="AF60" s="211"/>
      <c r="AG60" s="211" t="s">
        <v>150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18"/>
      <c r="B61" s="219"/>
      <c r="C61" s="252" t="s">
        <v>231</v>
      </c>
      <c r="D61" s="237"/>
      <c r="E61" s="237"/>
      <c r="F61" s="237"/>
      <c r="G61" s="237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11"/>
      <c r="Z61" s="211"/>
      <c r="AA61" s="211"/>
      <c r="AB61" s="211"/>
      <c r="AC61" s="211"/>
      <c r="AD61" s="211"/>
      <c r="AE61" s="211"/>
      <c r="AF61" s="211"/>
      <c r="AG61" s="211" t="s">
        <v>152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ht="33.75" outlineLevel="1" x14ac:dyDescent="0.2">
      <c r="A62" s="238">
        <v>31</v>
      </c>
      <c r="B62" s="239" t="s">
        <v>232</v>
      </c>
      <c r="C62" s="253" t="s">
        <v>233</v>
      </c>
      <c r="D62" s="240" t="s">
        <v>218</v>
      </c>
      <c r="E62" s="241">
        <v>2.15</v>
      </c>
      <c r="F62" s="242"/>
      <c r="G62" s="243">
        <f>ROUND(E62*F62,2)</f>
        <v>0</v>
      </c>
      <c r="H62" s="242"/>
      <c r="I62" s="243">
        <f>ROUND(E62*H62,2)</f>
        <v>0</v>
      </c>
      <c r="J62" s="242"/>
      <c r="K62" s="243">
        <f>ROUND(E62*J62,2)</f>
        <v>0</v>
      </c>
      <c r="L62" s="243">
        <v>21</v>
      </c>
      <c r="M62" s="243">
        <f>G62*(1+L62/100)</f>
        <v>0</v>
      </c>
      <c r="N62" s="243">
        <v>0</v>
      </c>
      <c r="O62" s="243">
        <f>ROUND(E62*N62,2)</f>
        <v>0</v>
      </c>
      <c r="P62" s="243">
        <v>4.2000000000000003E-2</v>
      </c>
      <c r="Q62" s="243">
        <f>ROUND(E62*P62,2)</f>
        <v>0.09</v>
      </c>
      <c r="R62" s="243" t="s">
        <v>207</v>
      </c>
      <c r="S62" s="243" t="s">
        <v>148</v>
      </c>
      <c r="T62" s="244" t="s">
        <v>148</v>
      </c>
      <c r="U62" s="221">
        <v>0.71499999999999997</v>
      </c>
      <c r="V62" s="221">
        <f>ROUND(E62*U62,2)</f>
        <v>1.54</v>
      </c>
      <c r="W62" s="221"/>
      <c r="X62" s="221" t="s">
        <v>149</v>
      </c>
      <c r="Y62" s="211"/>
      <c r="Z62" s="211"/>
      <c r="AA62" s="211"/>
      <c r="AB62" s="211"/>
      <c r="AC62" s="211"/>
      <c r="AD62" s="211"/>
      <c r="AE62" s="211"/>
      <c r="AF62" s="211"/>
      <c r="AG62" s="211" t="s">
        <v>150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22.5" outlineLevel="1" x14ac:dyDescent="0.2">
      <c r="A63" s="230">
        <v>32</v>
      </c>
      <c r="B63" s="231" t="s">
        <v>234</v>
      </c>
      <c r="C63" s="251" t="s">
        <v>235</v>
      </c>
      <c r="D63" s="232" t="s">
        <v>164</v>
      </c>
      <c r="E63" s="233">
        <v>1.8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35">
        <v>0</v>
      </c>
      <c r="O63" s="235">
        <f>ROUND(E63*N63,2)</f>
        <v>0</v>
      </c>
      <c r="P63" s="235">
        <v>6.8000000000000005E-2</v>
      </c>
      <c r="Q63" s="235">
        <f>ROUND(E63*P63,2)</f>
        <v>0.12</v>
      </c>
      <c r="R63" s="235" t="s">
        <v>207</v>
      </c>
      <c r="S63" s="235" t="s">
        <v>148</v>
      </c>
      <c r="T63" s="236" t="s">
        <v>148</v>
      </c>
      <c r="U63" s="221">
        <v>0.48</v>
      </c>
      <c r="V63" s="221">
        <f>ROUND(E63*U63,2)</f>
        <v>0.86</v>
      </c>
      <c r="W63" s="221"/>
      <c r="X63" s="221" t="s">
        <v>149</v>
      </c>
      <c r="Y63" s="211"/>
      <c r="Z63" s="211"/>
      <c r="AA63" s="211"/>
      <c r="AB63" s="211"/>
      <c r="AC63" s="211"/>
      <c r="AD63" s="211"/>
      <c r="AE63" s="211"/>
      <c r="AF63" s="211"/>
      <c r="AG63" s="211" t="s">
        <v>150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52" t="s">
        <v>236</v>
      </c>
      <c r="D64" s="237"/>
      <c r="E64" s="237"/>
      <c r="F64" s="237"/>
      <c r="G64" s="237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11"/>
      <c r="Z64" s="211"/>
      <c r="AA64" s="211"/>
      <c r="AB64" s="211"/>
      <c r="AC64" s="211"/>
      <c r="AD64" s="211"/>
      <c r="AE64" s="211"/>
      <c r="AF64" s="211"/>
      <c r="AG64" s="211" t="s">
        <v>152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ht="22.5" outlineLevel="1" x14ac:dyDescent="0.2">
      <c r="A65" s="230">
        <v>33</v>
      </c>
      <c r="B65" s="231" t="s">
        <v>237</v>
      </c>
      <c r="C65" s="251" t="s">
        <v>238</v>
      </c>
      <c r="D65" s="232" t="s">
        <v>164</v>
      </c>
      <c r="E65" s="233">
        <v>62.13</v>
      </c>
      <c r="F65" s="234"/>
      <c r="G65" s="235">
        <f>ROUND(E65*F65,2)</f>
        <v>0</v>
      </c>
      <c r="H65" s="234"/>
      <c r="I65" s="235">
        <f>ROUND(E65*H65,2)</f>
        <v>0</v>
      </c>
      <c r="J65" s="234"/>
      <c r="K65" s="235">
        <f>ROUND(E65*J65,2)</f>
        <v>0</v>
      </c>
      <c r="L65" s="235">
        <v>21</v>
      </c>
      <c r="M65" s="235">
        <f>G65*(1+L65/100)</f>
        <v>0</v>
      </c>
      <c r="N65" s="235">
        <v>0</v>
      </c>
      <c r="O65" s="235">
        <f>ROUND(E65*N65,2)</f>
        <v>0</v>
      </c>
      <c r="P65" s="235">
        <v>6.8000000000000005E-2</v>
      </c>
      <c r="Q65" s="235">
        <f>ROUND(E65*P65,2)</f>
        <v>4.22</v>
      </c>
      <c r="R65" s="235" t="s">
        <v>207</v>
      </c>
      <c r="S65" s="235" t="s">
        <v>148</v>
      </c>
      <c r="T65" s="236" t="s">
        <v>148</v>
      </c>
      <c r="U65" s="221">
        <v>0.3</v>
      </c>
      <c r="V65" s="221">
        <f>ROUND(E65*U65,2)</f>
        <v>18.64</v>
      </c>
      <c r="W65" s="221"/>
      <c r="X65" s="221" t="s">
        <v>149</v>
      </c>
      <c r="Y65" s="211"/>
      <c r="Z65" s="211"/>
      <c r="AA65" s="211"/>
      <c r="AB65" s="211"/>
      <c r="AC65" s="211"/>
      <c r="AD65" s="211"/>
      <c r="AE65" s="211"/>
      <c r="AF65" s="211"/>
      <c r="AG65" s="211" t="s">
        <v>150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18"/>
      <c r="B66" s="219"/>
      <c r="C66" s="252" t="s">
        <v>236</v>
      </c>
      <c r="D66" s="237"/>
      <c r="E66" s="237"/>
      <c r="F66" s="237"/>
      <c r="G66" s="237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11"/>
      <c r="Z66" s="211"/>
      <c r="AA66" s="211"/>
      <c r="AB66" s="211"/>
      <c r="AC66" s="211"/>
      <c r="AD66" s="211"/>
      <c r="AE66" s="211"/>
      <c r="AF66" s="211"/>
      <c r="AG66" s="211" t="s">
        <v>152</v>
      </c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38">
        <v>34</v>
      </c>
      <c r="B67" s="239" t="s">
        <v>239</v>
      </c>
      <c r="C67" s="253" t="s">
        <v>240</v>
      </c>
      <c r="D67" s="240" t="s">
        <v>241</v>
      </c>
      <c r="E67" s="241">
        <v>5</v>
      </c>
      <c r="F67" s="242"/>
      <c r="G67" s="243">
        <f>ROUND(E67*F67,2)</f>
        <v>0</v>
      </c>
      <c r="H67" s="242"/>
      <c r="I67" s="243">
        <f>ROUND(E67*H67,2)</f>
        <v>0</v>
      </c>
      <c r="J67" s="242"/>
      <c r="K67" s="243">
        <f>ROUND(E67*J67,2)</f>
        <v>0</v>
      </c>
      <c r="L67" s="243">
        <v>21</v>
      </c>
      <c r="M67" s="243">
        <f>G67*(1+L67/100)</f>
        <v>0</v>
      </c>
      <c r="N67" s="243">
        <v>0</v>
      </c>
      <c r="O67" s="243">
        <f>ROUND(E67*N67,2)</f>
        <v>0</v>
      </c>
      <c r="P67" s="243">
        <v>1.933E-2</v>
      </c>
      <c r="Q67" s="243">
        <f>ROUND(E67*P67,2)</f>
        <v>0.1</v>
      </c>
      <c r="R67" s="243" t="s">
        <v>242</v>
      </c>
      <c r="S67" s="243" t="s">
        <v>148</v>
      </c>
      <c r="T67" s="244" t="s">
        <v>148</v>
      </c>
      <c r="U67" s="221">
        <v>0.59</v>
      </c>
      <c r="V67" s="221">
        <f>ROUND(E67*U67,2)</f>
        <v>2.95</v>
      </c>
      <c r="W67" s="221"/>
      <c r="X67" s="221" t="s">
        <v>149</v>
      </c>
      <c r="Y67" s="211"/>
      <c r="Z67" s="211"/>
      <c r="AA67" s="211"/>
      <c r="AB67" s="211"/>
      <c r="AC67" s="211"/>
      <c r="AD67" s="211"/>
      <c r="AE67" s="211"/>
      <c r="AF67" s="211"/>
      <c r="AG67" s="211" t="s">
        <v>150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38">
        <v>35</v>
      </c>
      <c r="B68" s="239" t="s">
        <v>243</v>
      </c>
      <c r="C68" s="253" t="s">
        <v>244</v>
      </c>
      <c r="D68" s="240" t="s">
        <v>241</v>
      </c>
      <c r="E68" s="241">
        <v>2</v>
      </c>
      <c r="F68" s="242"/>
      <c r="G68" s="243">
        <f>ROUND(E68*F68,2)</f>
        <v>0</v>
      </c>
      <c r="H68" s="242"/>
      <c r="I68" s="243">
        <f>ROUND(E68*H68,2)</f>
        <v>0</v>
      </c>
      <c r="J68" s="242"/>
      <c r="K68" s="243">
        <f>ROUND(E68*J68,2)</f>
        <v>0</v>
      </c>
      <c r="L68" s="243">
        <v>21</v>
      </c>
      <c r="M68" s="243">
        <f>G68*(1+L68/100)</f>
        <v>0</v>
      </c>
      <c r="N68" s="243">
        <v>0</v>
      </c>
      <c r="O68" s="243">
        <f>ROUND(E68*N68,2)</f>
        <v>0</v>
      </c>
      <c r="P68" s="243">
        <v>3.968E-2</v>
      </c>
      <c r="Q68" s="243">
        <f>ROUND(E68*P68,2)</f>
        <v>0.08</v>
      </c>
      <c r="R68" s="243" t="s">
        <v>242</v>
      </c>
      <c r="S68" s="243" t="s">
        <v>148</v>
      </c>
      <c r="T68" s="244" t="s">
        <v>148</v>
      </c>
      <c r="U68" s="221">
        <v>0.74399999999999999</v>
      </c>
      <c r="V68" s="221">
        <f>ROUND(E68*U68,2)</f>
        <v>1.49</v>
      </c>
      <c r="W68" s="221"/>
      <c r="X68" s="221" t="s">
        <v>149</v>
      </c>
      <c r="Y68" s="211"/>
      <c r="Z68" s="211"/>
      <c r="AA68" s="211"/>
      <c r="AB68" s="211"/>
      <c r="AC68" s="211"/>
      <c r="AD68" s="211"/>
      <c r="AE68" s="211"/>
      <c r="AF68" s="211"/>
      <c r="AG68" s="211" t="s">
        <v>150</v>
      </c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38">
        <v>36</v>
      </c>
      <c r="B69" s="239" t="s">
        <v>245</v>
      </c>
      <c r="C69" s="253" t="s">
        <v>246</v>
      </c>
      <c r="D69" s="240" t="s">
        <v>241</v>
      </c>
      <c r="E69" s="241">
        <v>7</v>
      </c>
      <c r="F69" s="242"/>
      <c r="G69" s="243">
        <f>ROUND(E69*F69,2)</f>
        <v>0</v>
      </c>
      <c r="H69" s="242"/>
      <c r="I69" s="243">
        <f>ROUND(E69*H69,2)</f>
        <v>0</v>
      </c>
      <c r="J69" s="242"/>
      <c r="K69" s="243">
        <f>ROUND(E69*J69,2)</f>
        <v>0</v>
      </c>
      <c r="L69" s="243">
        <v>21</v>
      </c>
      <c r="M69" s="243">
        <f>G69*(1+L69/100)</f>
        <v>0</v>
      </c>
      <c r="N69" s="243">
        <v>0</v>
      </c>
      <c r="O69" s="243">
        <f>ROUND(E69*N69,2)</f>
        <v>0</v>
      </c>
      <c r="P69" s="243">
        <v>1.9460000000000002E-2</v>
      </c>
      <c r="Q69" s="243">
        <f>ROUND(E69*P69,2)</f>
        <v>0.14000000000000001</v>
      </c>
      <c r="R69" s="243" t="s">
        <v>242</v>
      </c>
      <c r="S69" s="243" t="s">
        <v>148</v>
      </c>
      <c r="T69" s="244" t="s">
        <v>148</v>
      </c>
      <c r="U69" s="221">
        <v>0.38200000000000001</v>
      </c>
      <c r="V69" s="221">
        <f>ROUND(E69*U69,2)</f>
        <v>2.67</v>
      </c>
      <c r="W69" s="221"/>
      <c r="X69" s="221" t="s">
        <v>149</v>
      </c>
      <c r="Y69" s="211"/>
      <c r="Z69" s="211"/>
      <c r="AA69" s="211"/>
      <c r="AB69" s="211"/>
      <c r="AC69" s="211"/>
      <c r="AD69" s="211"/>
      <c r="AE69" s="211"/>
      <c r="AF69" s="211"/>
      <c r="AG69" s="211" t="s">
        <v>150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38">
        <v>37</v>
      </c>
      <c r="B70" s="239" t="s">
        <v>247</v>
      </c>
      <c r="C70" s="253" t="s">
        <v>248</v>
      </c>
      <c r="D70" s="240" t="s">
        <v>241</v>
      </c>
      <c r="E70" s="241">
        <v>1</v>
      </c>
      <c r="F70" s="242"/>
      <c r="G70" s="243">
        <f>ROUND(E70*F70,2)</f>
        <v>0</v>
      </c>
      <c r="H70" s="242"/>
      <c r="I70" s="243">
        <f>ROUND(E70*H70,2)</f>
        <v>0</v>
      </c>
      <c r="J70" s="242"/>
      <c r="K70" s="243">
        <f>ROUND(E70*J70,2)</f>
        <v>0</v>
      </c>
      <c r="L70" s="243">
        <v>21</v>
      </c>
      <c r="M70" s="243">
        <f>G70*(1+L70/100)</f>
        <v>0</v>
      </c>
      <c r="N70" s="243">
        <v>0</v>
      </c>
      <c r="O70" s="243">
        <f>ROUND(E70*N70,2)</f>
        <v>0</v>
      </c>
      <c r="P70" s="243">
        <v>2.4500000000000001E-2</v>
      </c>
      <c r="Q70" s="243">
        <f>ROUND(E70*P70,2)</f>
        <v>0.02</v>
      </c>
      <c r="R70" s="243" t="s">
        <v>242</v>
      </c>
      <c r="S70" s="243" t="s">
        <v>148</v>
      </c>
      <c r="T70" s="244" t="s">
        <v>148</v>
      </c>
      <c r="U70" s="221">
        <v>0.38</v>
      </c>
      <c r="V70" s="221">
        <f>ROUND(E70*U70,2)</f>
        <v>0.38</v>
      </c>
      <c r="W70" s="221"/>
      <c r="X70" s="221" t="s">
        <v>149</v>
      </c>
      <c r="Y70" s="211"/>
      <c r="Z70" s="211"/>
      <c r="AA70" s="211"/>
      <c r="AB70" s="211"/>
      <c r="AC70" s="211"/>
      <c r="AD70" s="211"/>
      <c r="AE70" s="211"/>
      <c r="AF70" s="211"/>
      <c r="AG70" s="211" t="s">
        <v>150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30">
        <v>38</v>
      </c>
      <c r="B71" s="231" t="s">
        <v>249</v>
      </c>
      <c r="C71" s="251" t="s">
        <v>250</v>
      </c>
      <c r="D71" s="232" t="s">
        <v>241</v>
      </c>
      <c r="E71" s="233">
        <v>2</v>
      </c>
      <c r="F71" s="234"/>
      <c r="G71" s="235">
        <f>ROUND(E71*F71,2)</f>
        <v>0</v>
      </c>
      <c r="H71" s="234"/>
      <c r="I71" s="235">
        <f>ROUND(E71*H71,2)</f>
        <v>0</v>
      </c>
      <c r="J71" s="234"/>
      <c r="K71" s="235">
        <f>ROUND(E71*J71,2)</f>
        <v>0</v>
      </c>
      <c r="L71" s="235">
        <v>21</v>
      </c>
      <c r="M71" s="235">
        <f>G71*(1+L71/100)</f>
        <v>0</v>
      </c>
      <c r="N71" s="235">
        <v>0</v>
      </c>
      <c r="O71" s="235">
        <f>ROUND(E71*N71,2)</f>
        <v>0</v>
      </c>
      <c r="P71" s="235">
        <v>3.4700000000000002E-2</v>
      </c>
      <c r="Q71" s="235">
        <f>ROUND(E71*P71,2)</f>
        <v>7.0000000000000007E-2</v>
      </c>
      <c r="R71" s="235" t="s">
        <v>242</v>
      </c>
      <c r="S71" s="235" t="s">
        <v>148</v>
      </c>
      <c r="T71" s="236" t="s">
        <v>148</v>
      </c>
      <c r="U71" s="221">
        <v>0.56899999999999995</v>
      </c>
      <c r="V71" s="221">
        <f>ROUND(E71*U71,2)</f>
        <v>1.1399999999999999</v>
      </c>
      <c r="W71" s="221"/>
      <c r="X71" s="221" t="s">
        <v>149</v>
      </c>
      <c r="Y71" s="211"/>
      <c r="Z71" s="211"/>
      <c r="AA71" s="211"/>
      <c r="AB71" s="211"/>
      <c r="AC71" s="211"/>
      <c r="AD71" s="211"/>
      <c r="AE71" s="211"/>
      <c r="AF71" s="211"/>
      <c r="AG71" s="211" t="s">
        <v>150</v>
      </c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18"/>
      <c r="B72" s="219"/>
      <c r="C72" s="252" t="s">
        <v>251</v>
      </c>
      <c r="D72" s="237"/>
      <c r="E72" s="237"/>
      <c r="F72" s="237"/>
      <c r="G72" s="237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11"/>
      <c r="Z72" s="211"/>
      <c r="AA72" s="211"/>
      <c r="AB72" s="211"/>
      <c r="AC72" s="211"/>
      <c r="AD72" s="211"/>
      <c r="AE72" s="211"/>
      <c r="AF72" s="211"/>
      <c r="AG72" s="211" t="s">
        <v>152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38">
        <v>39</v>
      </c>
      <c r="B73" s="239" t="s">
        <v>252</v>
      </c>
      <c r="C73" s="253" t="s">
        <v>253</v>
      </c>
      <c r="D73" s="240" t="s">
        <v>241</v>
      </c>
      <c r="E73" s="241">
        <v>2</v>
      </c>
      <c r="F73" s="242"/>
      <c r="G73" s="243">
        <f>ROUND(E73*F73,2)</f>
        <v>0</v>
      </c>
      <c r="H73" s="242"/>
      <c r="I73" s="243">
        <f>ROUND(E73*H73,2)</f>
        <v>0</v>
      </c>
      <c r="J73" s="242"/>
      <c r="K73" s="243">
        <f>ROUND(E73*J73,2)</f>
        <v>0</v>
      </c>
      <c r="L73" s="243">
        <v>21</v>
      </c>
      <c r="M73" s="243">
        <f>G73*(1+L73/100)</f>
        <v>0</v>
      </c>
      <c r="N73" s="243">
        <v>0</v>
      </c>
      <c r="O73" s="243">
        <f>ROUND(E73*N73,2)</f>
        <v>0</v>
      </c>
      <c r="P73" s="243">
        <v>1.56E-3</v>
      </c>
      <c r="Q73" s="243">
        <f>ROUND(E73*P73,2)</f>
        <v>0</v>
      </c>
      <c r="R73" s="243" t="s">
        <v>242</v>
      </c>
      <c r="S73" s="243" t="s">
        <v>148</v>
      </c>
      <c r="T73" s="244" t="s">
        <v>148</v>
      </c>
      <c r="U73" s="221">
        <v>0.217</v>
      </c>
      <c r="V73" s="221">
        <f>ROUND(E73*U73,2)</f>
        <v>0.43</v>
      </c>
      <c r="W73" s="221"/>
      <c r="X73" s="221" t="s">
        <v>149</v>
      </c>
      <c r="Y73" s="211"/>
      <c r="Z73" s="211"/>
      <c r="AA73" s="211"/>
      <c r="AB73" s="211"/>
      <c r="AC73" s="211"/>
      <c r="AD73" s="211"/>
      <c r="AE73" s="211"/>
      <c r="AF73" s="211"/>
      <c r="AG73" s="211" t="s">
        <v>150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38">
        <v>40</v>
      </c>
      <c r="B74" s="239" t="s">
        <v>252</v>
      </c>
      <c r="C74" s="253" t="s">
        <v>253</v>
      </c>
      <c r="D74" s="240" t="s">
        <v>241</v>
      </c>
      <c r="E74" s="241">
        <v>7</v>
      </c>
      <c r="F74" s="242"/>
      <c r="G74" s="243">
        <f>ROUND(E74*F74,2)</f>
        <v>0</v>
      </c>
      <c r="H74" s="242"/>
      <c r="I74" s="243">
        <f>ROUND(E74*H74,2)</f>
        <v>0</v>
      </c>
      <c r="J74" s="242"/>
      <c r="K74" s="243">
        <f>ROUND(E74*J74,2)</f>
        <v>0</v>
      </c>
      <c r="L74" s="243">
        <v>21</v>
      </c>
      <c r="M74" s="243">
        <f>G74*(1+L74/100)</f>
        <v>0</v>
      </c>
      <c r="N74" s="243">
        <v>0</v>
      </c>
      <c r="O74" s="243">
        <f>ROUND(E74*N74,2)</f>
        <v>0</v>
      </c>
      <c r="P74" s="243">
        <v>1.56E-3</v>
      </c>
      <c r="Q74" s="243">
        <f>ROUND(E74*P74,2)</f>
        <v>0.01</v>
      </c>
      <c r="R74" s="243" t="s">
        <v>242</v>
      </c>
      <c r="S74" s="243" t="s">
        <v>148</v>
      </c>
      <c r="T74" s="244" t="s">
        <v>148</v>
      </c>
      <c r="U74" s="221">
        <v>0.217</v>
      </c>
      <c r="V74" s="221">
        <f>ROUND(E74*U74,2)</f>
        <v>1.52</v>
      </c>
      <c r="W74" s="221"/>
      <c r="X74" s="221" t="s">
        <v>149</v>
      </c>
      <c r="Y74" s="211"/>
      <c r="Z74" s="211"/>
      <c r="AA74" s="211"/>
      <c r="AB74" s="211"/>
      <c r="AC74" s="211"/>
      <c r="AD74" s="211"/>
      <c r="AE74" s="211"/>
      <c r="AF74" s="211"/>
      <c r="AG74" s="211" t="s">
        <v>150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38">
        <v>41</v>
      </c>
      <c r="B75" s="239" t="s">
        <v>252</v>
      </c>
      <c r="C75" s="253" t="s">
        <v>253</v>
      </c>
      <c r="D75" s="240" t="s">
        <v>241</v>
      </c>
      <c r="E75" s="241">
        <v>1</v>
      </c>
      <c r="F75" s="242"/>
      <c r="G75" s="243">
        <f>ROUND(E75*F75,2)</f>
        <v>0</v>
      </c>
      <c r="H75" s="242"/>
      <c r="I75" s="243">
        <f>ROUND(E75*H75,2)</f>
        <v>0</v>
      </c>
      <c r="J75" s="242"/>
      <c r="K75" s="243">
        <f>ROUND(E75*J75,2)</f>
        <v>0</v>
      </c>
      <c r="L75" s="243">
        <v>21</v>
      </c>
      <c r="M75" s="243">
        <f>G75*(1+L75/100)</f>
        <v>0</v>
      </c>
      <c r="N75" s="243">
        <v>0</v>
      </c>
      <c r="O75" s="243">
        <f>ROUND(E75*N75,2)</f>
        <v>0</v>
      </c>
      <c r="P75" s="243">
        <v>1.56E-3</v>
      </c>
      <c r="Q75" s="243">
        <f>ROUND(E75*P75,2)</f>
        <v>0</v>
      </c>
      <c r="R75" s="243" t="s">
        <v>242</v>
      </c>
      <c r="S75" s="243" t="s">
        <v>148</v>
      </c>
      <c r="T75" s="244" t="s">
        <v>148</v>
      </c>
      <c r="U75" s="221">
        <v>0.217</v>
      </c>
      <c r="V75" s="221">
        <f>ROUND(E75*U75,2)</f>
        <v>0.22</v>
      </c>
      <c r="W75" s="221"/>
      <c r="X75" s="221" t="s">
        <v>149</v>
      </c>
      <c r="Y75" s="211"/>
      <c r="Z75" s="211"/>
      <c r="AA75" s="211"/>
      <c r="AB75" s="211"/>
      <c r="AC75" s="211"/>
      <c r="AD75" s="211"/>
      <c r="AE75" s="211"/>
      <c r="AF75" s="211"/>
      <c r="AG75" s="211" t="s">
        <v>150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38">
        <v>42</v>
      </c>
      <c r="B76" s="239" t="s">
        <v>254</v>
      </c>
      <c r="C76" s="253" t="s">
        <v>255</v>
      </c>
      <c r="D76" s="240" t="s">
        <v>160</v>
      </c>
      <c r="E76" s="241">
        <v>7</v>
      </c>
      <c r="F76" s="242"/>
      <c r="G76" s="243">
        <f>ROUND(E76*F76,2)</f>
        <v>0</v>
      </c>
      <c r="H76" s="242"/>
      <c r="I76" s="243">
        <f>ROUND(E76*H76,2)</f>
        <v>0</v>
      </c>
      <c r="J76" s="242"/>
      <c r="K76" s="243">
        <f>ROUND(E76*J76,2)</f>
        <v>0</v>
      </c>
      <c r="L76" s="243">
        <v>21</v>
      </c>
      <c r="M76" s="243">
        <f>G76*(1+L76/100)</f>
        <v>0</v>
      </c>
      <c r="N76" s="243">
        <v>0</v>
      </c>
      <c r="O76" s="243">
        <f>ROUND(E76*N76,2)</f>
        <v>0</v>
      </c>
      <c r="P76" s="243">
        <v>8.4999999999999995E-4</v>
      </c>
      <c r="Q76" s="243">
        <f>ROUND(E76*P76,2)</f>
        <v>0.01</v>
      </c>
      <c r="R76" s="243" t="s">
        <v>242</v>
      </c>
      <c r="S76" s="243" t="s">
        <v>148</v>
      </c>
      <c r="T76" s="244" t="s">
        <v>148</v>
      </c>
      <c r="U76" s="221">
        <v>3.7999999999999999E-2</v>
      </c>
      <c r="V76" s="221">
        <f>ROUND(E76*U76,2)</f>
        <v>0.27</v>
      </c>
      <c r="W76" s="221"/>
      <c r="X76" s="221" t="s">
        <v>149</v>
      </c>
      <c r="Y76" s="211"/>
      <c r="Z76" s="211"/>
      <c r="AA76" s="211"/>
      <c r="AB76" s="211"/>
      <c r="AC76" s="211"/>
      <c r="AD76" s="211"/>
      <c r="AE76" s="211"/>
      <c r="AF76" s="211"/>
      <c r="AG76" s="211" t="s">
        <v>150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38">
        <v>43</v>
      </c>
      <c r="B77" s="239" t="s">
        <v>256</v>
      </c>
      <c r="C77" s="253" t="s">
        <v>257</v>
      </c>
      <c r="D77" s="240" t="s">
        <v>160</v>
      </c>
      <c r="E77" s="241">
        <v>1</v>
      </c>
      <c r="F77" s="242"/>
      <c r="G77" s="243">
        <f>ROUND(E77*F77,2)</f>
        <v>0</v>
      </c>
      <c r="H77" s="242"/>
      <c r="I77" s="243">
        <f>ROUND(E77*H77,2)</f>
        <v>0</v>
      </c>
      <c r="J77" s="242"/>
      <c r="K77" s="243">
        <f>ROUND(E77*J77,2)</f>
        <v>0</v>
      </c>
      <c r="L77" s="243">
        <v>21</v>
      </c>
      <c r="M77" s="243">
        <f>G77*(1+L77/100)</f>
        <v>0</v>
      </c>
      <c r="N77" s="243">
        <v>0</v>
      </c>
      <c r="O77" s="243">
        <f>ROUND(E77*N77,2)</f>
        <v>0</v>
      </c>
      <c r="P77" s="243">
        <v>1.2199999999999999E-3</v>
      </c>
      <c r="Q77" s="243">
        <f>ROUND(E77*P77,2)</f>
        <v>0</v>
      </c>
      <c r="R77" s="243" t="s">
        <v>242</v>
      </c>
      <c r="S77" s="243" t="s">
        <v>148</v>
      </c>
      <c r="T77" s="244" t="s">
        <v>148</v>
      </c>
      <c r="U77" s="221">
        <v>0.05</v>
      </c>
      <c r="V77" s="221">
        <f>ROUND(E77*U77,2)</f>
        <v>0.05</v>
      </c>
      <c r="W77" s="221"/>
      <c r="X77" s="221" t="s">
        <v>149</v>
      </c>
      <c r="Y77" s="211"/>
      <c r="Z77" s="211"/>
      <c r="AA77" s="211"/>
      <c r="AB77" s="211"/>
      <c r="AC77" s="211"/>
      <c r="AD77" s="211"/>
      <c r="AE77" s="211"/>
      <c r="AF77" s="211"/>
      <c r="AG77" s="211" t="s">
        <v>150</v>
      </c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">
      <c r="A78" s="238">
        <v>44</v>
      </c>
      <c r="B78" s="239" t="s">
        <v>258</v>
      </c>
      <c r="C78" s="253" t="s">
        <v>259</v>
      </c>
      <c r="D78" s="240" t="s">
        <v>160</v>
      </c>
      <c r="E78" s="241">
        <v>7</v>
      </c>
      <c r="F78" s="242"/>
      <c r="G78" s="243">
        <f>ROUND(E78*F78,2)</f>
        <v>0</v>
      </c>
      <c r="H78" s="242"/>
      <c r="I78" s="243">
        <f>ROUND(E78*H78,2)</f>
        <v>0</v>
      </c>
      <c r="J78" s="242"/>
      <c r="K78" s="243">
        <f>ROUND(E78*J78,2)</f>
        <v>0</v>
      </c>
      <c r="L78" s="243">
        <v>21</v>
      </c>
      <c r="M78" s="243">
        <f>G78*(1+L78/100)</f>
        <v>0</v>
      </c>
      <c r="N78" s="243">
        <v>0</v>
      </c>
      <c r="O78" s="243">
        <f>ROUND(E78*N78,2)</f>
        <v>0</v>
      </c>
      <c r="P78" s="243">
        <v>5.0000000000000001E-3</v>
      </c>
      <c r="Q78" s="243">
        <f>ROUND(E78*P78,2)</f>
        <v>0.04</v>
      </c>
      <c r="R78" s="243" t="s">
        <v>242</v>
      </c>
      <c r="S78" s="243" t="s">
        <v>148</v>
      </c>
      <c r="T78" s="244" t="s">
        <v>148</v>
      </c>
      <c r="U78" s="221">
        <v>8.4000000000000005E-2</v>
      </c>
      <c r="V78" s="221">
        <f>ROUND(E78*U78,2)</f>
        <v>0.59</v>
      </c>
      <c r="W78" s="221"/>
      <c r="X78" s="221" t="s">
        <v>149</v>
      </c>
      <c r="Y78" s="211"/>
      <c r="Z78" s="211"/>
      <c r="AA78" s="211"/>
      <c r="AB78" s="211"/>
      <c r="AC78" s="211"/>
      <c r="AD78" s="211"/>
      <c r="AE78" s="211"/>
      <c r="AF78" s="211"/>
      <c r="AG78" s="211" t="s">
        <v>150</v>
      </c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 x14ac:dyDescent="0.2">
      <c r="A79" s="238">
        <v>45</v>
      </c>
      <c r="B79" s="239" t="s">
        <v>260</v>
      </c>
      <c r="C79" s="253" t="s">
        <v>261</v>
      </c>
      <c r="D79" s="240" t="s">
        <v>218</v>
      </c>
      <c r="E79" s="241">
        <v>88.75</v>
      </c>
      <c r="F79" s="242"/>
      <c r="G79" s="243">
        <f>ROUND(E79*F79,2)</f>
        <v>0</v>
      </c>
      <c r="H79" s="242"/>
      <c r="I79" s="243">
        <f>ROUND(E79*H79,2)</f>
        <v>0</v>
      </c>
      <c r="J79" s="242"/>
      <c r="K79" s="243">
        <f>ROUND(E79*J79,2)</f>
        <v>0</v>
      </c>
      <c r="L79" s="243">
        <v>21</v>
      </c>
      <c r="M79" s="243">
        <f>G79*(1+L79/100)</f>
        <v>0</v>
      </c>
      <c r="N79" s="243">
        <v>0</v>
      </c>
      <c r="O79" s="243">
        <f>ROUND(E79*N79,2)</f>
        <v>0</v>
      </c>
      <c r="P79" s="243">
        <v>8.0000000000000007E-5</v>
      </c>
      <c r="Q79" s="243">
        <f>ROUND(E79*P79,2)</f>
        <v>0.01</v>
      </c>
      <c r="R79" s="243" t="s">
        <v>262</v>
      </c>
      <c r="S79" s="243" t="s">
        <v>148</v>
      </c>
      <c r="T79" s="244" t="s">
        <v>148</v>
      </c>
      <c r="U79" s="221">
        <v>3.5000000000000003E-2</v>
      </c>
      <c r="V79" s="221">
        <f>ROUND(E79*U79,2)</f>
        <v>3.11</v>
      </c>
      <c r="W79" s="221"/>
      <c r="X79" s="221" t="s">
        <v>149</v>
      </c>
      <c r="Y79" s="211"/>
      <c r="Z79" s="211"/>
      <c r="AA79" s="211"/>
      <c r="AB79" s="211"/>
      <c r="AC79" s="211"/>
      <c r="AD79" s="211"/>
      <c r="AE79" s="211"/>
      <c r="AF79" s="211"/>
      <c r="AG79" s="211" t="s">
        <v>150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ht="22.5" outlineLevel="1" x14ac:dyDescent="0.2">
      <c r="A80" s="238">
        <v>46</v>
      </c>
      <c r="B80" s="239" t="s">
        <v>263</v>
      </c>
      <c r="C80" s="253" t="s">
        <v>264</v>
      </c>
      <c r="D80" s="240" t="s">
        <v>164</v>
      </c>
      <c r="E80" s="241">
        <v>127</v>
      </c>
      <c r="F80" s="242"/>
      <c r="G80" s="243">
        <f>ROUND(E80*F80,2)</f>
        <v>0</v>
      </c>
      <c r="H80" s="242"/>
      <c r="I80" s="243">
        <f>ROUND(E80*H80,2)</f>
        <v>0</v>
      </c>
      <c r="J80" s="242"/>
      <c r="K80" s="243">
        <f>ROUND(E80*J80,2)</f>
        <v>0</v>
      </c>
      <c r="L80" s="243">
        <v>21</v>
      </c>
      <c r="M80" s="243">
        <f>G80*(1+L80/100)</f>
        <v>0</v>
      </c>
      <c r="N80" s="243">
        <v>0</v>
      </c>
      <c r="O80" s="243">
        <f>ROUND(E80*N80,2)</f>
        <v>0</v>
      </c>
      <c r="P80" s="243">
        <v>1E-3</v>
      </c>
      <c r="Q80" s="243">
        <f>ROUND(E80*P80,2)</f>
        <v>0.13</v>
      </c>
      <c r="R80" s="243" t="s">
        <v>262</v>
      </c>
      <c r="S80" s="243" t="s">
        <v>148</v>
      </c>
      <c r="T80" s="244" t="s">
        <v>148</v>
      </c>
      <c r="U80" s="221">
        <v>0.255</v>
      </c>
      <c r="V80" s="221">
        <f>ROUND(E80*U80,2)</f>
        <v>32.39</v>
      </c>
      <c r="W80" s="221"/>
      <c r="X80" s="221" t="s">
        <v>149</v>
      </c>
      <c r="Y80" s="211"/>
      <c r="Z80" s="211"/>
      <c r="AA80" s="211"/>
      <c r="AB80" s="211"/>
      <c r="AC80" s="211"/>
      <c r="AD80" s="211"/>
      <c r="AE80" s="211"/>
      <c r="AF80" s="211"/>
      <c r="AG80" s="211" t="s">
        <v>150</v>
      </c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38">
        <v>47</v>
      </c>
      <c r="B81" s="239" t="s">
        <v>265</v>
      </c>
      <c r="C81" s="253" t="s">
        <v>266</v>
      </c>
      <c r="D81" s="240" t="s">
        <v>267</v>
      </c>
      <c r="E81" s="241">
        <v>1</v>
      </c>
      <c r="F81" s="242"/>
      <c r="G81" s="243">
        <f>ROUND(E81*F81,2)</f>
        <v>0</v>
      </c>
      <c r="H81" s="242"/>
      <c r="I81" s="243">
        <f>ROUND(E81*H81,2)</f>
        <v>0</v>
      </c>
      <c r="J81" s="242"/>
      <c r="K81" s="243">
        <f>ROUND(E81*J81,2)</f>
        <v>0</v>
      </c>
      <c r="L81" s="243">
        <v>21</v>
      </c>
      <c r="M81" s="243">
        <f>G81*(1+L81/100)</f>
        <v>0</v>
      </c>
      <c r="N81" s="243">
        <v>0</v>
      </c>
      <c r="O81" s="243">
        <f>ROUND(E81*N81,2)</f>
        <v>0</v>
      </c>
      <c r="P81" s="243">
        <v>0</v>
      </c>
      <c r="Q81" s="243">
        <f>ROUND(E81*P81,2)</f>
        <v>0</v>
      </c>
      <c r="R81" s="243"/>
      <c r="S81" s="243" t="s">
        <v>268</v>
      </c>
      <c r="T81" s="244" t="s">
        <v>269</v>
      </c>
      <c r="U81" s="221">
        <v>0</v>
      </c>
      <c r="V81" s="221">
        <f>ROUND(E81*U81,2)</f>
        <v>0</v>
      </c>
      <c r="W81" s="221"/>
      <c r="X81" s="221" t="s">
        <v>149</v>
      </c>
      <c r="Y81" s="211"/>
      <c r="Z81" s="211"/>
      <c r="AA81" s="211"/>
      <c r="AB81" s="211"/>
      <c r="AC81" s="211"/>
      <c r="AD81" s="211"/>
      <c r="AE81" s="211"/>
      <c r="AF81" s="211"/>
      <c r="AG81" s="211" t="s">
        <v>150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38">
        <v>48</v>
      </c>
      <c r="B82" s="239" t="s">
        <v>270</v>
      </c>
      <c r="C82" s="253" t="s">
        <v>271</v>
      </c>
      <c r="D82" s="240" t="s">
        <v>267</v>
      </c>
      <c r="E82" s="241">
        <v>1</v>
      </c>
      <c r="F82" s="242"/>
      <c r="G82" s="243">
        <f>ROUND(E82*F82,2)</f>
        <v>0</v>
      </c>
      <c r="H82" s="242"/>
      <c r="I82" s="243">
        <f>ROUND(E82*H82,2)</f>
        <v>0</v>
      </c>
      <c r="J82" s="242"/>
      <c r="K82" s="243">
        <f>ROUND(E82*J82,2)</f>
        <v>0</v>
      </c>
      <c r="L82" s="243">
        <v>21</v>
      </c>
      <c r="M82" s="243">
        <f>G82*(1+L82/100)</f>
        <v>0</v>
      </c>
      <c r="N82" s="243">
        <v>0</v>
      </c>
      <c r="O82" s="243">
        <f>ROUND(E82*N82,2)</f>
        <v>0</v>
      </c>
      <c r="P82" s="243">
        <v>0</v>
      </c>
      <c r="Q82" s="243">
        <f>ROUND(E82*P82,2)</f>
        <v>0</v>
      </c>
      <c r="R82" s="243"/>
      <c r="S82" s="243" t="s">
        <v>268</v>
      </c>
      <c r="T82" s="244" t="s">
        <v>269</v>
      </c>
      <c r="U82" s="221">
        <v>0</v>
      </c>
      <c r="V82" s="221">
        <f>ROUND(E82*U82,2)</f>
        <v>0</v>
      </c>
      <c r="W82" s="221"/>
      <c r="X82" s="221" t="s">
        <v>149</v>
      </c>
      <c r="Y82" s="211"/>
      <c r="Z82" s="211"/>
      <c r="AA82" s="211"/>
      <c r="AB82" s="211"/>
      <c r="AC82" s="211"/>
      <c r="AD82" s="211"/>
      <c r="AE82" s="211"/>
      <c r="AF82" s="211"/>
      <c r="AG82" s="211" t="s">
        <v>150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x14ac:dyDescent="0.2">
      <c r="A83" s="224" t="s">
        <v>142</v>
      </c>
      <c r="B83" s="225" t="s">
        <v>81</v>
      </c>
      <c r="C83" s="250" t="s">
        <v>82</v>
      </c>
      <c r="D83" s="226"/>
      <c r="E83" s="227"/>
      <c r="F83" s="228"/>
      <c r="G83" s="228">
        <f>SUMIF(AG84:AG85,"&lt;&gt;NOR",G84:G85)</f>
        <v>0</v>
      </c>
      <c r="H83" s="228"/>
      <c r="I83" s="228">
        <f>SUM(I84:I85)</f>
        <v>0</v>
      </c>
      <c r="J83" s="228"/>
      <c r="K83" s="228">
        <f>SUM(K84:K85)</f>
        <v>0</v>
      </c>
      <c r="L83" s="228"/>
      <c r="M83" s="228">
        <f>SUM(M84:M85)</f>
        <v>0</v>
      </c>
      <c r="N83" s="228"/>
      <c r="O83" s="228">
        <f>SUM(O84:O85)</f>
        <v>0</v>
      </c>
      <c r="P83" s="228"/>
      <c r="Q83" s="228">
        <f>SUM(Q84:Q85)</f>
        <v>0</v>
      </c>
      <c r="R83" s="228"/>
      <c r="S83" s="228"/>
      <c r="T83" s="229"/>
      <c r="U83" s="223"/>
      <c r="V83" s="223">
        <f>SUM(V84:V85)</f>
        <v>13.6</v>
      </c>
      <c r="W83" s="223"/>
      <c r="X83" s="223"/>
      <c r="AG83" t="s">
        <v>143</v>
      </c>
    </row>
    <row r="84" spans="1:60" ht="33.75" outlineLevel="1" x14ac:dyDescent="0.2">
      <c r="A84" s="230">
        <v>49</v>
      </c>
      <c r="B84" s="231" t="s">
        <v>272</v>
      </c>
      <c r="C84" s="251" t="s">
        <v>273</v>
      </c>
      <c r="D84" s="232" t="s">
        <v>155</v>
      </c>
      <c r="E84" s="233">
        <v>14.48653</v>
      </c>
      <c r="F84" s="234"/>
      <c r="G84" s="235">
        <f>ROUND(E84*F84,2)</f>
        <v>0</v>
      </c>
      <c r="H84" s="234"/>
      <c r="I84" s="235">
        <f>ROUND(E84*H84,2)</f>
        <v>0</v>
      </c>
      <c r="J84" s="234"/>
      <c r="K84" s="235">
        <f>ROUND(E84*J84,2)</f>
        <v>0</v>
      </c>
      <c r="L84" s="235">
        <v>21</v>
      </c>
      <c r="M84" s="235">
        <f>G84*(1+L84/100)</f>
        <v>0</v>
      </c>
      <c r="N84" s="235">
        <v>0</v>
      </c>
      <c r="O84" s="235">
        <f>ROUND(E84*N84,2)</f>
        <v>0</v>
      </c>
      <c r="P84" s="235">
        <v>0</v>
      </c>
      <c r="Q84" s="235">
        <f>ROUND(E84*P84,2)</f>
        <v>0</v>
      </c>
      <c r="R84" s="235" t="s">
        <v>147</v>
      </c>
      <c r="S84" s="235" t="s">
        <v>148</v>
      </c>
      <c r="T84" s="236" t="s">
        <v>148</v>
      </c>
      <c r="U84" s="221">
        <v>0.9385</v>
      </c>
      <c r="V84" s="221">
        <f>ROUND(E84*U84,2)</f>
        <v>13.6</v>
      </c>
      <c r="W84" s="221"/>
      <c r="X84" s="221" t="s">
        <v>274</v>
      </c>
      <c r="Y84" s="211"/>
      <c r="Z84" s="211"/>
      <c r="AA84" s="211"/>
      <c r="AB84" s="211"/>
      <c r="AC84" s="211"/>
      <c r="AD84" s="211"/>
      <c r="AE84" s="211"/>
      <c r="AF84" s="211"/>
      <c r="AG84" s="211" t="s">
        <v>275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52" t="s">
        <v>276</v>
      </c>
      <c r="D85" s="237"/>
      <c r="E85" s="237"/>
      <c r="F85" s="237"/>
      <c r="G85" s="237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11"/>
      <c r="Z85" s="211"/>
      <c r="AA85" s="211"/>
      <c r="AB85" s="211"/>
      <c r="AC85" s="211"/>
      <c r="AD85" s="211"/>
      <c r="AE85" s="211"/>
      <c r="AF85" s="211"/>
      <c r="AG85" s="211" t="s">
        <v>152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x14ac:dyDescent="0.2">
      <c r="A86" s="224" t="s">
        <v>142</v>
      </c>
      <c r="B86" s="225" t="s">
        <v>83</v>
      </c>
      <c r="C86" s="250" t="s">
        <v>84</v>
      </c>
      <c r="D86" s="226"/>
      <c r="E86" s="227"/>
      <c r="F86" s="228"/>
      <c r="G86" s="228">
        <f>SUMIF(AG87:AG88,"&lt;&gt;NOR",G87:G88)</f>
        <v>0</v>
      </c>
      <c r="H86" s="228"/>
      <c r="I86" s="228">
        <f>SUM(I87:I88)</f>
        <v>0</v>
      </c>
      <c r="J86" s="228"/>
      <c r="K86" s="228">
        <f>SUM(K87:K88)</f>
        <v>0</v>
      </c>
      <c r="L86" s="228"/>
      <c r="M86" s="228">
        <f>SUM(M87:M88)</f>
        <v>0</v>
      </c>
      <c r="N86" s="228"/>
      <c r="O86" s="228">
        <f>SUM(O87:O88)</f>
        <v>0</v>
      </c>
      <c r="P86" s="228"/>
      <c r="Q86" s="228">
        <f>SUM(Q87:Q88)</f>
        <v>0</v>
      </c>
      <c r="R86" s="228"/>
      <c r="S86" s="228"/>
      <c r="T86" s="229"/>
      <c r="U86" s="223"/>
      <c r="V86" s="223">
        <f>SUM(V87:V88)</f>
        <v>0</v>
      </c>
      <c r="W86" s="223"/>
      <c r="X86" s="223"/>
      <c r="AG86" t="s">
        <v>143</v>
      </c>
    </row>
    <row r="87" spans="1:60" ht="22.5" outlineLevel="1" x14ac:dyDescent="0.2">
      <c r="A87" s="238">
        <v>50</v>
      </c>
      <c r="B87" s="239" t="s">
        <v>277</v>
      </c>
      <c r="C87" s="253" t="s">
        <v>278</v>
      </c>
      <c r="D87" s="240" t="s">
        <v>267</v>
      </c>
      <c r="E87" s="241">
        <v>1</v>
      </c>
      <c r="F87" s="242"/>
      <c r="G87" s="243">
        <f>ROUND(E87*F87,2)</f>
        <v>0</v>
      </c>
      <c r="H87" s="242"/>
      <c r="I87" s="243">
        <f>ROUND(E87*H87,2)</f>
        <v>0</v>
      </c>
      <c r="J87" s="242"/>
      <c r="K87" s="243">
        <f>ROUND(E87*J87,2)</f>
        <v>0</v>
      </c>
      <c r="L87" s="243">
        <v>21</v>
      </c>
      <c r="M87" s="243">
        <f>G87*(1+L87/100)</f>
        <v>0</v>
      </c>
      <c r="N87" s="243">
        <v>0</v>
      </c>
      <c r="O87" s="243">
        <f>ROUND(E87*N87,2)</f>
        <v>0</v>
      </c>
      <c r="P87" s="243">
        <v>0</v>
      </c>
      <c r="Q87" s="243">
        <f>ROUND(E87*P87,2)</f>
        <v>0</v>
      </c>
      <c r="R87" s="243"/>
      <c r="S87" s="243" t="s">
        <v>268</v>
      </c>
      <c r="T87" s="244" t="s">
        <v>269</v>
      </c>
      <c r="U87" s="221">
        <v>0</v>
      </c>
      <c r="V87" s="221">
        <f>ROUND(E87*U87,2)</f>
        <v>0</v>
      </c>
      <c r="W87" s="221"/>
      <c r="X87" s="221" t="s">
        <v>149</v>
      </c>
      <c r="Y87" s="211"/>
      <c r="Z87" s="211"/>
      <c r="AA87" s="211"/>
      <c r="AB87" s="211"/>
      <c r="AC87" s="211"/>
      <c r="AD87" s="211"/>
      <c r="AE87" s="211"/>
      <c r="AF87" s="211"/>
      <c r="AG87" s="211" t="s">
        <v>150</v>
      </c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1" x14ac:dyDescent="0.2">
      <c r="A88" s="238">
        <v>51</v>
      </c>
      <c r="B88" s="239" t="s">
        <v>279</v>
      </c>
      <c r="C88" s="253" t="s">
        <v>280</v>
      </c>
      <c r="D88" s="240" t="s">
        <v>267</v>
      </c>
      <c r="E88" s="241">
        <v>1</v>
      </c>
      <c r="F88" s="242"/>
      <c r="G88" s="243">
        <f>ROUND(E88*F88,2)</f>
        <v>0</v>
      </c>
      <c r="H88" s="242"/>
      <c r="I88" s="243">
        <f>ROUND(E88*H88,2)</f>
        <v>0</v>
      </c>
      <c r="J88" s="242"/>
      <c r="K88" s="243">
        <f>ROUND(E88*J88,2)</f>
        <v>0</v>
      </c>
      <c r="L88" s="243">
        <v>21</v>
      </c>
      <c r="M88" s="243">
        <f>G88*(1+L88/100)</f>
        <v>0</v>
      </c>
      <c r="N88" s="243">
        <v>0</v>
      </c>
      <c r="O88" s="243">
        <f>ROUND(E88*N88,2)</f>
        <v>0</v>
      </c>
      <c r="P88" s="243">
        <v>0</v>
      </c>
      <c r="Q88" s="243">
        <f>ROUND(E88*P88,2)</f>
        <v>0</v>
      </c>
      <c r="R88" s="243"/>
      <c r="S88" s="243" t="s">
        <v>268</v>
      </c>
      <c r="T88" s="244" t="s">
        <v>269</v>
      </c>
      <c r="U88" s="221">
        <v>0</v>
      </c>
      <c r="V88" s="221">
        <f>ROUND(E88*U88,2)</f>
        <v>0</v>
      </c>
      <c r="W88" s="221"/>
      <c r="X88" s="221" t="s">
        <v>149</v>
      </c>
      <c r="Y88" s="211"/>
      <c r="Z88" s="211"/>
      <c r="AA88" s="211"/>
      <c r="AB88" s="211"/>
      <c r="AC88" s="211"/>
      <c r="AD88" s="211"/>
      <c r="AE88" s="211"/>
      <c r="AF88" s="211"/>
      <c r="AG88" s="211" t="s">
        <v>150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x14ac:dyDescent="0.2">
      <c r="A89" s="224" t="s">
        <v>142</v>
      </c>
      <c r="B89" s="225" t="s">
        <v>85</v>
      </c>
      <c r="C89" s="250" t="s">
        <v>86</v>
      </c>
      <c r="D89" s="226"/>
      <c r="E89" s="227"/>
      <c r="F89" s="228"/>
      <c r="G89" s="228">
        <f>SUMIF(AG90:AG121,"&lt;&gt;NOR",G90:G121)</f>
        <v>0</v>
      </c>
      <c r="H89" s="228"/>
      <c r="I89" s="228">
        <f>SUM(I90:I121)</f>
        <v>0</v>
      </c>
      <c r="J89" s="228"/>
      <c r="K89" s="228">
        <f>SUM(K90:K121)</f>
        <v>0</v>
      </c>
      <c r="L89" s="228"/>
      <c r="M89" s="228">
        <f>SUM(M90:M121)</f>
        <v>0</v>
      </c>
      <c r="N89" s="228"/>
      <c r="O89" s="228">
        <f>SUM(O90:O121)</f>
        <v>0.45999999999999996</v>
      </c>
      <c r="P89" s="228"/>
      <c r="Q89" s="228">
        <f>SUM(Q90:Q121)</f>
        <v>0</v>
      </c>
      <c r="R89" s="228"/>
      <c r="S89" s="228"/>
      <c r="T89" s="229"/>
      <c r="U89" s="223"/>
      <c r="V89" s="223">
        <f>SUM(V90:V121)</f>
        <v>44.629999999999995</v>
      </c>
      <c r="W89" s="223"/>
      <c r="X89" s="223"/>
      <c r="AG89" t="s">
        <v>143</v>
      </c>
    </row>
    <row r="90" spans="1:60" ht="22.5" outlineLevel="1" x14ac:dyDescent="0.2">
      <c r="A90" s="238">
        <v>52</v>
      </c>
      <c r="B90" s="239" t="s">
        <v>281</v>
      </c>
      <c r="C90" s="253" t="s">
        <v>282</v>
      </c>
      <c r="D90" s="240" t="s">
        <v>241</v>
      </c>
      <c r="E90" s="241">
        <v>1</v>
      </c>
      <c r="F90" s="242"/>
      <c r="G90" s="243">
        <f>ROUND(E90*F90,2)</f>
        <v>0</v>
      </c>
      <c r="H90" s="242"/>
      <c r="I90" s="243">
        <f>ROUND(E90*H90,2)</f>
        <v>0</v>
      </c>
      <c r="J90" s="242"/>
      <c r="K90" s="243">
        <f>ROUND(E90*J90,2)</f>
        <v>0</v>
      </c>
      <c r="L90" s="243">
        <v>21</v>
      </c>
      <c r="M90" s="243">
        <f>G90*(1+L90/100)</f>
        <v>0</v>
      </c>
      <c r="N90" s="243">
        <v>2.8219999999999999E-2</v>
      </c>
      <c r="O90" s="243">
        <f>ROUND(E90*N90,2)</f>
        <v>0.03</v>
      </c>
      <c r="P90" s="243">
        <v>0</v>
      </c>
      <c r="Q90" s="243">
        <f>ROUND(E90*P90,2)</f>
        <v>0</v>
      </c>
      <c r="R90" s="243" t="s">
        <v>242</v>
      </c>
      <c r="S90" s="243" t="s">
        <v>148</v>
      </c>
      <c r="T90" s="244" t="s">
        <v>148</v>
      </c>
      <c r="U90" s="221">
        <v>1.5</v>
      </c>
      <c r="V90" s="221">
        <f>ROUND(E90*U90,2)</f>
        <v>1.5</v>
      </c>
      <c r="W90" s="221"/>
      <c r="X90" s="221" t="s">
        <v>149</v>
      </c>
      <c r="Y90" s="211"/>
      <c r="Z90" s="211"/>
      <c r="AA90" s="211"/>
      <c r="AB90" s="211"/>
      <c r="AC90" s="211"/>
      <c r="AD90" s="211"/>
      <c r="AE90" s="211"/>
      <c r="AF90" s="211"/>
      <c r="AG90" s="211" t="s">
        <v>150</v>
      </c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ht="22.5" outlineLevel="1" x14ac:dyDescent="0.2">
      <c r="A91" s="238">
        <v>53</v>
      </c>
      <c r="B91" s="239" t="s">
        <v>283</v>
      </c>
      <c r="C91" s="253" t="s">
        <v>284</v>
      </c>
      <c r="D91" s="240" t="s">
        <v>241</v>
      </c>
      <c r="E91" s="241">
        <v>5</v>
      </c>
      <c r="F91" s="242"/>
      <c r="G91" s="243">
        <f>ROUND(E91*F91,2)</f>
        <v>0</v>
      </c>
      <c r="H91" s="242"/>
      <c r="I91" s="243">
        <f>ROUND(E91*H91,2)</f>
        <v>0</v>
      </c>
      <c r="J91" s="242"/>
      <c r="K91" s="243">
        <f>ROUND(E91*J91,2)</f>
        <v>0</v>
      </c>
      <c r="L91" s="243">
        <v>21</v>
      </c>
      <c r="M91" s="243">
        <f>G91*(1+L91/100)</f>
        <v>0</v>
      </c>
      <c r="N91" s="243">
        <v>1.772E-2</v>
      </c>
      <c r="O91" s="243">
        <f>ROUND(E91*N91,2)</f>
        <v>0.09</v>
      </c>
      <c r="P91" s="243">
        <v>0</v>
      </c>
      <c r="Q91" s="243">
        <f>ROUND(E91*P91,2)</f>
        <v>0</v>
      </c>
      <c r="R91" s="243" t="s">
        <v>242</v>
      </c>
      <c r="S91" s="243" t="s">
        <v>148</v>
      </c>
      <c r="T91" s="244" t="s">
        <v>148</v>
      </c>
      <c r="U91" s="221">
        <v>0.97299999999999998</v>
      </c>
      <c r="V91" s="221">
        <f>ROUND(E91*U91,2)</f>
        <v>4.87</v>
      </c>
      <c r="W91" s="221"/>
      <c r="X91" s="221" t="s">
        <v>149</v>
      </c>
      <c r="Y91" s="211"/>
      <c r="Z91" s="211"/>
      <c r="AA91" s="211"/>
      <c r="AB91" s="211"/>
      <c r="AC91" s="211"/>
      <c r="AD91" s="211"/>
      <c r="AE91" s="211"/>
      <c r="AF91" s="211"/>
      <c r="AG91" s="211" t="s">
        <v>150</v>
      </c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ht="22.5" outlineLevel="1" x14ac:dyDescent="0.2">
      <c r="A92" s="238">
        <v>54</v>
      </c>
      <c r="B92" s="239" t="s">
        <v>285</v>
      </c>
      <c r="C92" s="253" t="s">
        <v>286</v>
      </c>
      <c r="D92" s="240" t="s">
        <v>241</v>
      </c>
      <c r="E92" s="241">
        <v>1</v>
      </c>
      <c r="F92" s="242"/>
      <c r="G92" s="243">
        <f>ROUND(E92*F92,2)</f>
        <v>0</v>
      </c>
      <c r="H92" s="242"/>
      <c r="I92" s="243">
        <f>ROUND(E92*H92,2)</f>
        <v>0</v>
      </c>
      <c r="J92" s="242"/>
      <c r="K92" s="243">
        <f>ROUND(E92*J92,2)</f>
        <v>0</v>
      </c>
      <c r="L92" s="243">
        <v>21</v>
      </c>
      <c r="M92" s="243">
        <f>G92*(1+L92/100)</f>
        <v>0</v>
      </c>
      <c r="N92" s="243">
        <v>2.4080000000000001E-2</v>
      </c>
      <c r="O92" s="243">
        <f>ROUND(E92*N92,2)</f>
        <v>0.02</v>
      </c>
      <c r="P92" s="243">
        <v>0</v>
      </c>
      <c r="Q92" s="243">
        <f>ROUND(E92*P92,2)</f>
        <v>0</v>
      </c>
      <c r="R92" s="243" t="s">
        <v>242</v>
      </c>
      <c r="S92" s="243" t="s">
        <v>148</v>
      </c>
      <c r="T92" s="244" t="s">
        <v>148</v>
      </c>
      <c r="U92" s="221">
        <v>0.95499999999999996</v>
      </c>
      <c r="V92" s="221">
        <f>ROUND(E92*U92,2)</f>
        <v>0.96</v>
      </c>
      <c r="W92" s="221"/>
      <c r="X92" s="221" t="s">
        <v>149</v>
      </c>
      <c r="Y92" s="211"/>
      <c r="Z92" s="211"/>
      <c r="AA92" s="211"/>
      <c r="AB92" s="211"/>
      <c r="AC92" s="211"/>
      <c r="AD92" s="211"/>
      <c r="AE92" s="211"/>
      <c r="AF92" s="211"/>
      <c r="AG92" s="211" t="s">
        <v>150</v>
      </c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">
      <c r="A93" s="238">
        <v>55</v>
      </c>
      <c r="B93" s="239" t="s">
        <v>287</v>
      </c>
      <c r="C93" s="253" t="s">
        <v>288</v>
      </c>
      <c r="D93" s="240" t="s">
        <v>241</v>
      </c>
      <c r="E93" s="241">
        <v>4</v>
      </c>
      <c r="F93" s="242"/>
      <c r="G93" s="243">
        <f>ROUND(E93*F93,2)</f>
        <v>0</v>
      </c>
      <c r="H93" s="242"/>
      <c r="I93" s="243">
        <f>ROUND(E93*H93,2)</f>
        <v>0</v>
      </c>
      <c r="J93" s="242"/>
      <c r="K93" s="243">
        <f>ROUND(E93*J93,2)</f>
        <v>0</v>
      </c>
      <c r="L93" s="243">
        <v>21</v>
      </c>
      <c r="M93" s="243">
        <f>G93*(1+L93/100)</f>
        <v>0</v>
      </c>
      <c r="N93" s="243">
        <v>1.601E-2</v>
      </c>
      <c r="O93" s="243">
        <f>ROUND(E93*N93,2)</f>
        <v>0.06</v>
      </c>
      <c r="P93" s="243">
        <v>0</v>
      </c>
      <c r="Q93" s="243">
        <f>ROUND(E93*P93,2)</f>
        <v>0</v>
      </c>
      <c r="R93" s="243" t="s">
        <v>242</v>
      </c>
      <c r="S93" s="243" t="s">
        <v>148</v>
      </c>
      <c r="T93" s="244" t="s">
        <v>148</v>
      </c>
      <c r="U93" s="221">
        <v>1.19</v>
      </c>
      <c r="V93" s="221">
        <f>ROUND(E93*U93,2)</f>
        <v>4.76</v>
      </c>
      <c r="W93" s="221"/>
      <c r="X93" s="221" t="s">
        <v>149</v>
      </c>
      <c r="Y93" s="211"/>
      <c r="Z93" s="211"/>
      <c r="AA93" s="211"/>
      <c r="AB93" s="211"/>
      <c r="AC93" s="211"/>
      <c r="AD93" s="211"/>
      <c r="AE93" s="211"/>
      <c r="AF93" s="211"/>
      <c r="AG93" s="211" t="s">
        <v>150</v>
      </c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38">
        <v>56</v>
      </c>
      <c r="B94" s="239" t="s">
        <v>289</v>
      </c>
      <c r="C94" s="253" t="s">
        <v>290</v>
      </c>
      <c r="D94" s="240" t="s">
        <v>241</v>
      </c>
      <c r="E94" s="241">
        <v>1</v>
      </c>
      <c r="F94" s="242"/>
      <c r="G94" s="243">
        <f>ROUND(E94*F94,2)</f>
        <v>0</v>
      </c>
      <c r="H94" s="242"/>
      <c r="I94" s="243">
        <f>ROUND(E94*H94,2)</f>
        <v>0</v>
      </c>
      <c r="J94" s="242"/>
      <c r="K94" s="243">
        <f>ROUND(E94*J94,2)</f>
        <v>0</v>
      </c>
      <c r="L94" s="243">
        <v>21</v>
      </c>
      <c r="M94" s="243">
        <f>G94*(1+L94/100)</f>
        <v>0</v>
      </c>
      <c r="N94" s="243">
        <v>1.7010000000000001E-2</v>
      </c>
      <c r="O94" s="243">
        <f>ROUND(E94*N94,2)</f>
        <v>0.02</v>
      </c>
      <c r="P94" s="243">
        <v>0</v>
      </c>
      <c r="Q94" s="243">
        <f>ROUND(E94*P94,2)</f>
        <v>0</v>
      </c>
      <c r="R94" s="243" t="s">
        <v>242</v>
      </c>
      <c r="S94" s="243" t="s">
        <v>148</v>
      </c>
      <c r="T94" s="244" t="s">
        <v>148</v>
      </c>
      <c r="U94" s="221">
        <v>1.2529999999999999</v>
      </c>
      <c r="V94" s="221">
        <f>ROUND(E94*U94,2)</f>
        <v>1.25</v>
      </c>
      <c r="W94" s="221"/>
      <c r="X94" s="221" t="s">
        <v>149</v>
      </c>
      <c r="Y94" s="211"/>
      <c r="Z94" s="211"/>
      <c r="AA94" s="211"/>
      <c r="AB94" s="211"/>
      <c r="AC94" s="211"/>
      <c r="AD94" s="211"/>
      <c r="AE94" s="211"/>
      <c r="AF94" s="211"/>
      <c r="AG94" s="211" t="s">
        <v>150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38">
        <v>57</v>
      </c>
      <c r="B95" s="239" t="s">
        <v>291</v>
      </c>
      <c r="C95" s="253" t="s">
        <v>292</v>
      </c>
      <c r="D95" s="240" t="s">
        <v>241</v>
      </c>
      <c r="E95" s="241">
        <v>2</v>
      </c>
      <c r="F95" s="242"/>
      <c r="G95" s="243">
        <f>ROUND(E95*F95,2)</f>
        <v>0</v>
      </c>
      <c r="H95" s="242"/>
      <c r="I95" s="243">
        <f>ROUND(E95*H95,2)</f>
        <v>0</v>
      </c>
      <c r="J95" s="242"/>
      <c r="K95" s="243">
        <f>ROUND(E95*J95,2)</f>
        <v>0</v>
      </c>
      <c r="L95" s="243">
        <v>21</v>
      </c>
      <c r="M95" s="243">
        <f>G95*(1+L95/100)</f>
        <v>0</v>
      </c>
      <c r="N95" s="243">
        <v>8.9999999999999993E-3</v>
      </c>
      <c r="O95" s="243">
        <f>ROUND(E95*N95,2)</f>
        <v>0.02</v>
      </c>
      <c r="P95" s="243">
        <v>0</v>
      </c>
      <c r="Q95" s="243">
        <f>ROUND(E95*P95,2)</f>
        <v>0</v>
      </c>
      <c r="R95" s="243" t="s">
        <v>242</v>
      </c>
      <c r="S95" s="243" t="s">
        <v>148</v>
      </c>
      <c r="T95" s="244" t="s">
        <v>148</v>
      </c>
      <c r="U95" s="221">
        <v>1.1890000000000001</v>
      </c>
      <c r="V95" s="221">
        <f>ROUND(E95*U95,2)</f>
        <v>2.38</v>
      </c>
      <c r="W95" s="221"/>
      <c r="X95" s="221" t="s">
        <v>149</v>
      </c>
      <c r="Y95" s="211"/>
      <c r="Z95" s="211"/>
      <c r="AA95" s="211"/>
      <c r="AB95" s="211"/>
      <c r="AC95" s="211"/>
      <c r="AD95" s="211"/>
      <c r="AE95" s="211"/>
      <c r="AF95" s="211"/>
      <c r="AG95" s="211" t="s">
        <v>150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38">
        <v>58</v>
      </c>
      <c r="B96" s="239" t="s">
        <v>293</v>
      </c>
      <c r="C96" s="253" t="s">
        <v>294</v>
      </c>
      <c r="D96" s="240" t="s">
        <v>241</v>
      </c>
      <c r="E96" s="241">
        <v>1</v>
      </c>
      <c r="F96" s="242"/>
      <c r="G96" s="243">
        <f>ROUND(E96*F96,2)</f>
        <v>0</v>
      </c>
      <c r="H96" s="242"/>
      <c r="I96" s="243">
        <f>ROUND(E96*H96,2)</f>
        <v>0</v>
      </c>
      <c r="J96" s="242"/>
      <c r="K96" s="243">
        <f>ROUND(E96*J96,2)</f>
        <v>0</v>
      </c>
      <c r="L96" s="243">
        <v>21</v>
      </c>
      <c r="M96" s="243">
        <f>G96*(1+L96/100)</f>
        <v>0</v>
      </c>
      <c r="N96" s="243">
        <v>1.2E-4</v>
      </c>
      <c r="O96" s="243">
        <f>ROUND(E96*N96,2)</f>
        <v>0</v>
      </c>
      <c r="P96" s="243">
        <v>0</v>
      </c>
      <c r="Q96" s="243">
        <f>ROUND(E96*P96,2)</f>
        <v>0</v>
      </c>
      <c r="R96" s="243" t="s">
        <v>242</v>
      </c>
      <c r="S96" s="243" t="s">
        <v>148</v>
      </c>
      <c r="T96" s="244" t="s">
        <v>148</v>
      </c>
      <c r="U96" s="221">
        <v>2</v>
      </c>
      <c r="V96" s="221">
        <f>ROUND(E96*U96,2)</f>
        <v>2</v>
      </c>
      <c r="W96" s="221"/>
      <c r="X96" s="221" t="s">
        <v>149</v>
      </c>
      <c r="Y96" s="211"/>
      <c r="Z96" s="211"/>
      <c r="AA96" s="211"/>
      <c r="AB96" s="211"/>
      <c r="AC96" s="211"/>
      <c r="AD96" s="211"/>
      <c r="AE96" s="211"/>
      <c r="AF96" s="211"/>
      <c r="AG96" s="211" t="s">
        <v>150</v>
      </c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38">
        <v>59</v>
      </c>
      <c r="B97" s="239" t="s">
        <v>295</v>
      </c>
      <c r="C97" s="253" t="s">
        <v>296</v>
      </c>
      <c r="D97" s="240" t="s">
        <v>241</v>
      </c>
      <c r="E97" s="241">
        <v>1</v>
      </c>
      <c r="F97" s="242"/>
      <c r="G97" s="243">
        <f>ROUND(E97*F97,2)</f>
        <v>0</v>
      </c>
      <c r="H97" s="242"/>
      <c r="I97" s="243">
        <f>ROUND(E97*H97,2)</f>
        <v>0</v>
      </c>
      <c r="J97" s="242"/>
      <c r="K97" s="243">
        <f>ROUND(E97*J97,2)</f>
        <v>0</v>
      </c>
      <c r="L97" s="243">
        <v>21</v>
      </c>
      <c r="M97" s="243">
        <f>G97*(1+L97/100)</f>
        <v>0</v>
      </c>
      <c r="N97" s="243">
        <v>6.2E-4</v>
      </c>
      <c r="O97" s="243">
        <f>ROUND(E97*N97,2)</f>
        <v>0</v>
      </c>
      <c r="P97" s="243">
        <v>0</v>
      </c>
      <c r="Q97" s="243">
        <f>ROUND(E97*P97,2)</f>
        <v>0</v>
      </c>
      <c r="R97" s="243" t="s">
        <v>242</v>
      </c>
      <c r="S97" s="243" t="s">
        <v>148</v>
      </c>
      <c r="T97" s="244" t="s">
        <v>148</v>
      </c>
      <c r="U97" s="221">
        <v>2.6</v>
      </c>
      <c r="V97" s="221">
        <f>ROUND(E97*U97,2)</f>
        <v>2.6</v>
      </c>
      <c r="W97" s="221"/>
      <c r="X97" s="221" t="s">
        <v>149</v>
      </c>
      <c r="Y97" s="211"/>
      <c r="Z97" s="211"/>
      <c r="AA97" s="211"/>
      <c r="AB97" s="211"/>
      <c r="AC97" s="211"/>
      <c r="AD97" s="211"/>
      <c r="AE97" s="211"/>
      <c r="AF97" s="211"/>
      <c r="AG97" s="211" t="s">
        <v>150</v>
      </c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38">
        <v>60</v>
      </c>
      <c r="B98" s="239" t="s">
        <v>297</v>
      </c>
      <c r="C98" s="253" t="s">
        <v>298</v>
      </c>
      <c r="D98" s="240" t="s">
        <v>241</v>
      </c>
      <c r="E98" s="241">
        <v>1</v>
      </c>
      <c r="F98" s="242"/>
      <c r="G98" s="243">
        <f>ROUND(E98*F98,2)</f>
        <v>0</v>
      </c>
      <c r="H98" s="242"/>
      <c r="I98" s="243">
        <f>ROUND(E98*H98,2)</f>
        <v>0</v>
      </c>
      <c r="J98" s="242"/>
      <c r="K98" s="243">
        <f>ROUND(E98*J98,2)</f>
        <v>0</v>
      </c>
      <c r="L98" s="243">
        <v>21</v>
      </c>
      <c r="M98" s="243">
        <f>G98*(1+L98/100)</f>
        <v>0</v>
      </c>
      <c r="N98" s="243">
        <v>1.1000000000000001E-3</v>
      </c>
      <c r="O98" s="243">
        <f>ROUND(E98*N98,2)</f>
        <v>0</v>
      </c>
      <c r="P98" s="243">
        <v>0</v>
      </c>
      <c r="Q98" s="243">
        <f>ROUND(E98*P98,2)</f>
        <v>0</v>
      </c>
      <c r="R98" s="243" t="s">
        <v>242</v>
      </c>
      <c r="S98" s="243" t="s">
        <v>148</v>
      </c>
      <c r="T98" s="244" t="s">
        <v>148</v>
      </c>
      <c r="U98" s="221">
        <v>0.33</v>
      </c>
      <c r="V98" s="221">
        <f>ROUND(E98*U98,2)</f>
        <v>0.33</v>
      </c>
      <c r="W98" s="221"/>
      <c r="X98" s="221" t="s">
        <v>149</v>
      </c>
      <c r="Y98" s="211"/>
      <c r="Z98" s="211"/>
      <c r="AA98" s="211"/>
      <c r="AB98" s="211"/>
      <c r="AC98" s="211"/>
      <c r="AD98" s="211"/>
      <c r="AE98" s="211"/>
      <c r="AF98" s="211"/>
      <c r="AG98" s="211" t="s">
        <v>150</v>
      </c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outlineLevel="1" x14ac:dyDescent="0.2">
      <c r="A99" s="238">
        <v>61</v>
      </c>
      <c r="B99" s="239" t="s">
        <v>299</v>
      </c>
      <c r="C99" s="253" t="s">
        <v>300</v>
      </c>
      <c r="D99" s="240" t="s">
        <v>241</v>
      </c>
      <c r="E99" s="241">
        <v>1</v>
      </c>
      <c r="F99" s="242"/>
      <c r="G99" s="243">
        <f>ROUND(E99*F99,2)</f>
        <v>0</v>
      </c>
      <c r="H99" s="242"/>
      <c r="I99" s="243">
        <f>ROUND(E99*H99,2)</f>
        <v>0</v>
      </c>
      <c r="J99" s="242"/>
      <c r="K99" s="243">
        <f>ROUND(E99*J99,2)</f>
        <v>0</v>
      </c>
      <c r="L99" s="243">
        <v>21</v>
      </c>
      <c r="M99" s="243">
        <f>G99*(1+L99/100)</f>
        <v>0</v>
      </c>
      <c r="N99" s="243">
        <v>2.3E-3</v>
      </c>
      <c r="O99" s="243">
        <f>ROUND(E99*N99,2)</f>
        <v>0</v>
      </c>
      <c r="P99" s="243">
        <v>0</v>
      </c>
      <c r="Q99" s="243">
        <f>ROUND(E99*P99,2)</f>
        <v>0</v>
      </c>
      <c r="R99" s="243" t="s">
        <v>242</v>
      </c>
      <c r="S99" s="243" t="s">
        <v>148</v>
      </c>
      <c r="T99" s="244" t="s">
        <v>148</v>
      </c>
      <c r="U99" s="221">
        <v>0.38</v>
      </c>
      <c r="V99" s="221">
        <f>ROUND(E99*U99,2)</f>
        <v>0.38</v>
      </c>
      <c r="W99" s="221"/>
      <c r="X99" s="221" t="s">
        <v>149</v>
      </c>
      <c r="Y99" s="211"/>
      <c r="Z99" s="211"/>
      <c r="AA99" s="211"/>
      <c r="AB99" s="211"/>
      <c r="AC99" s="211"/>
      <c r="AD99" s="211"/>
      <c r="AE99" s="211"/>
      <c r="AF99" s="211"/>
      <c r="AG99" s="211" t="s">
        <v>150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38">
        <v>62</v>
      </c>
      <c r="B100" s="239" t="s">
        <v>301</v>
      </c>
      <c r="C100" s="253" t="s">
        <v>302</v>
      </c>
      <c r="D100" s="240" t="s">
        <v>241</v>
      </c>
      <c r="E100" s="241">
        <v>1</v>
      </c>
      <c r="F100" s="242"/>
      <c r="G100" s="243">
        <f>ROUND(E100*F100,2)</f>
        <v>0</v>
      </c>
      <c r="H100" s="242"/>
      <c r="I100" s="243">
        <f>ROUND(E100*H100,2)</f>
        <v>0</v>
      </c>
      <c r="J100" s="242"/>
      <c r="K100" s="243">
        <f>ROUND(E100*J100,2)</f>
        <v>0</v>
      </c>
      <c r="L100" s="243">
        <v>21</v>
      </c>
      <c r="M100" s="243">
        <f>G100*(1+L100/100)</f>
        <v>0</v>
      </c>
      <c r="N100" s="243">
        <v>2.3E-3</v>
      </c>
      <c r="O100" s="243">
        <f>ROUND(E100*N100,2)</f>
        <v>0</v>
      </c>
      <c r="P100" s="243">
        <v>0</v>
      </c>
      <c r="Q100" s="243">
        <f>ROUND(E100*P100,2)</f>
        <v>0</v>
      </c>
      <c r="R100" s="243" t="s">
        <v>242</v>
      </c>
      <c r="S100" s="243" t="s">
        <v>148</v>
      </c>
      <c r="T100" s="244" t="s">
        <v>148</v>
      </c>
      <c r="U100" s="221">
        <v>0.38</v>
      </c>
      <c r="V100" s="221">
        <f>ROUND(E100*U100,2)</f>
        <v>0.38</v>
      </c>
      <c r="W100" s="221"/>
      <c r="X100" s="221" t="s">
        <v>149</v>
      </c>
      <c r="Y100" s="211"/>
      <c r="Z100" s="211"/>
      <c r="AA100" s="211"/>
      <c r="AB100" s="211"/>
      <c r="AC100" s="211"/>
      <c r="AD100" s="211"/>
      <c r="AE100" s="211"/>
      <c r="AF100" s="211"/>
      <c r="AG100" s="211" t="s">
        <v>150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38">
        <v>63</v>
      </c>
      <c r="B101" s="239" t="s">
        <v>303</v>
      </c>
      <c r="C101" s="253" t="s">
        <v>304</v>
      </c>
      <c r="D101" s="240" t="s">
        <v>241</v>
      </c>
      <c r="E101" s="241">
        <v>1</v>
      </c>
      <c r="F101" s="242"/>
      <c r="G101" s="243">
        <f>ROUND(E101*F101,2)</f>
        <v>0</v>
      </c>
      <c r="H101" s="242"/>
      <c r="I101" s="243">
        <f>ROUND(E101*H101,2)</f>
        <v>0</v>
      </c>
      <c r="J101" s="242"/>
      <c r="K101" s="243">
        <f>ROUND(E101*J101,2)</f>
        <v>0</v>
      </c>
      <c r="L101" s="243">
        <v>21</v>
      </c>
      <c r="M101" s="243">
        <f>G101*(1+L101/100)</f>
        <v>0</v>
      </c>
      <c r="N101" s="243">
        <v>1E-3</v>
      </c>
      <c r="O101" s="243">
        <f>ROUND(E101*N101,2)</f>
        <v>0</v>
      </c>
      <c r="P101" s="243">
        <v>0</v>
      </c>
      <c r="Q101" s="243">
        <f>ROUND(E101*P101,2)</f>
        <v>0</v>
      </c>
      <c r="R101" s="243" t="s">
        <v>242</v>
      </c>
      <c r="S101" s="243" t="s">
        <v>148</v>
      </c>
      <c r="T101" s="244" t="s">
        <v>148</v>
      </c>
      <c r="U101" s="221">
        <v>0.63</v>
      </c>
      <c r="V101" s="221">
        <f>ROUND(E101*U101,2)</f>
        <v>0.63</v>
      </c>
      <c r="W101" s="221"/>
      <c r="X101" s="221" t="s">
        <v>149</v>
      </c>
      <c r="Y101" s="211"/>
      <c r="Z101" s="211"/>
      <c r="AA101" s="211"/>
      <c r="AB101" s="211"/>
      <c r="AC101" s="211"/>
      <c r="AD101" s="211"/>
      <c r="AE101" s="211"/>
      <c r="AF101" s="211"/>
      <c r="AG101" s="211" t="s">
        <v>150</v>
      </c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">
      <c r="A102" s="238">
        <v>64</v>
      </c>
      <c r="B102" s="239" t="s">
        <v>305</v>
      </c>
      <c r="C102" s="253" t="s">
        <v>306</v>
      </c>
      <c r="D102" s="240" t="s">
        <v>241</v>
      </c>
      <c r="E102" s="241">
        <v>47</v>
      </c>
      <c r="F102" s="242"/>
      <c r="G102" s="243">
        <f>ROUND(E102*F102,2)</f>
        <v>0</v>
      </c>
      <c r="H102" s="242"/>
      <c r="I102" s="243">
        <f>ROUND(E102*H102,2)</f>
        <v>0</v>
      </c>
      <c r="J102" s="242"/>
      <c r="K102" s="243">
        <f>ROUND(E102*J102,2)</f>
        <v>0</v>
      </c>
      <c r="L102" s="243">
        <v>21</v>
      </c>
      <c r="M102" s="243">
        <f>G102*(1+L102/100)</f>
        <v>0</v>
      </c>
      <c r="N102" s="243">
        <v>3.0000000000000001E-5</v>
      </c>
      <c r="O102" s="243">
        <f>ROUND(E102*N102,2)</f>
        <v>0</v>
      </c>
      <c r="P102" s="243">
        <v>0</v>
      </c>
      <c r="Q102" s="243">
        <f>ROUND(E102*P102,2)</f>
        <v>0</v>
      </c>
      <c r="R102" s="243" t="s">
        <v>242</v>
      </c>
      <c r="S102" s="243" t="s">
        <v>148</v>
      </c>
      <c r="T102" s="244" t="s">
        <v>148</v>
      </c>
      <c r="U102" s="221">
        <v>0.33</v>
      </c>
      <c r="V102" s="221">
        <f>ROUND(E102*U102,2)</f>
        <v>15.51</v>
      </c>
      <c r="W102" s="221"/>
      <c r="X102" s="221" t="s">
        <v>149</v>
      </c>
      <c r="Y102" s="211"/>
      <c r="Z102" s="211"/>
      <c r="AA102" s="211"/>
      <c r="AB102" s="211"/>
      <c r="AC102" s="211"/>
      <c r="AD102" s="211"/>
      <c r="AE102" s="211"/>
      <c r="AF102" s="211"/>
      <c r="AG102" s="211" t="s">
        <v>150</v>
      </c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 x14ac:dyDescent="0.2">
      <c r="A103" s="238">
        <v>65</v>
      </c>
      <c r="B103" s="239" t="s">
        <v>307</v>
      </c>
      <c r="C103" s="253" t="s">
        <v>308</v>
      </c>
      <c r="D103" s="240" t="s">
        <v>241</v>
      </c>
      <c r="E103" s="241">
        <v>1</v>
      </c>
      <c r="F103" s="242"/>
      <c r="G103" s="243">
        <f>ROUND(E103*F103,2)</f>
        <v>0</v>
      </c>
      <c r="H103" s="242"/>
      <c r="I103" s="243">
        <f>ROUND(E103*H103,2)</f>
        <v>0</v>
      </c>
      <c r="J103" s="242"/>
      <c r="K103" s="243">
        <f>ROUND(E103*J103,2)</f>
        <v>0</v>
      </c>
      <c r="L103" s="243">
        <v>21</v>
      </c>
      <c r="M103" s="243">
        <f>G103*(1+L103/100)</f>
        <v>0</v>
      </c>
      <c r="N103" s="243">
        <v>1.444E-2</v>
      </c>
      <c r="O103" s="243">
        <f>ROUND(E103*N103,2)</f>
        <v>0.01</v>
      </c>
      <c r="P103" s="243">
        <v>0</v>
      </c>
      <c r="Q103" s="243">
        <f>ROUND(E103*P103,2)</f>
        <v>0</v>
      </c>
      <c r="R103" s="243" t="s">
        <v>242</v>
      </c>
      <c r="S103" s="243" t="s">
        <v>148</v>
      </c>
      <c r="T103" s="244" t="s">
        <v>148</v>
      </c>
      <c r="U103" s="221">
        <v>1.25</v>
      </c>
      <c r="V103" s="221">
        <f>ROUND(E103*U103,2)</f>
        <v>1.25</v>
      </c>
      <c r="W103" s="221"/>
      <c r="X103" s="221" t="s">
        <v>149</v>
      </c>
      <c r="Y103" s="211"/>
      <c r="Z103" s="211"/>
      <c r="AA103" s="211"/>
      <c r="AB103" s="211"/>
      <c r="AC103" s="211"/>
      <c r="AD103" s="211"/>
      <c r="AE103" s="211"/>
      <c r="AF103" s="211"/>
      <c r="AG103" s="211" t="s">
        <v>150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ht="22.5" outlineLevel="1" x14ac:dyDescent="0.2">
      <c r="A104" s="238">
        <v>66</v>
      </c>
      <c r="B104" s="239" t="s">
        <v>309</v>
      </c>
      <c r="C104" s="253" t="s">
        <v>310</v>
      </c>
      <c r="D104" s="240" t="s">
        <v>160</v>
      </c>
      <c r="E104" s="241">
        <v>6</v>
      </c>
      <c r="F104" s="242"/>
      <c r="G104" s="243">
        <f>ROUND(E104*F104,2)</f>
        <v>0</v>
      </c>
      <c r="H104" s="242"/>
      <c r="I104" s="243">
        <f>ROUND(E104*H104,2)</f>
        <v>0</v>
      </c>
      <c r="J104" s="242"/>
      <c r="K104" s="243">
        <f>ROUND(E104*J104,2)</f>
        <v>0</v>
      </c>
      <c r="L104" s="243">
        <v>21</v>
      </c>
      <c r="M104" s="243">
        <f>G104*(1+L104/100)</f>
        <v>0</v>
      </c>
      <c r="N104" s="243">
        <v>8.4999999999999995E-4</v>
      </c>
      <c r="O104" s="243">
        <f>ROUND(E104*N104,2)</f>
        <v>0.01</v>
      </c>
      <c r="P104" s="243">
        <v>0</v>
      </c>
      <c r="Q104" s="243">
        <f>ROUND(E104*P104,2)</f>
        <v>0</v>
      </c>
      <c r="R104" s="243" t="s">
        <v>242</v>
      </c>
      <c r="S104" s="243" t="s">
        <v>148</v>
      </c>
      <c r="T104" s="244" t="s">
        <v>148</v>
      </c>
      <c r="U104" s="221">
        <v>0.48499999999999999</v>
      </c>
      <c r="V104" s="221">
        <f>ROUND(E104*U104,2)</f>
        <v>2.91</v>
      </c>
      <c r="W104" s="221"/>
      <c r="X104" s="221" t="s">
        <v>149</v>
      </c>
      <c r="Y104" s="211"/>
      <c r="Z104" s="211"/>
      <c r="AA104" s="211"/>
      <c r="AB104" s="211"/>
      <c r="AC104" s="211"/>
      <c r="AD104" s="211"/>
      <c r="AE104" s="211"/>
      <c r="AF104" s="211"/>
      <c r="AG104" s="211" t="s">
        <v>150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38">
        <v>67</v>
      </c>
      <c r="B105" s="239" t="s">
        <v>311</v>
      </c>
      <c r="C105" s="253" t="s">
        <v>312</v>
      </c>
      <c r="D105" s="240" t="s">
        <v>160</v>
      </c>
      <c r="E105" s="241">
        <v>2</v>
      </c>
      <c r="F105" s="242"/>
      <c r="G105" s="243">
        <f>ROUND(E105*F105,2)</f>
        <v>0</v>
      </c>
      <c r="H105" s="242"/>
      <c r="I105" s="243">
        <f>ROUND(E105*H105,2)</f>
        <v>0</v>
      </c>
      <c r="J105" s="242"/>
      <c r="K105" s="243">
        <f>ROUND(E105*J105,2)</f>
        <v>0</v>
      </c>
      <c r="L105" s="243">
        <v>21</v>
      </c>
      <c r="M105" s="243">
        <f>G105*(1+L105/100)</f>
        <v>0</v>
      </c>
      <c r="N105" s="243">
        <v>1.8000000000000001E-4</v>
      </c>
      <c r="O105" s="243">
        <f>ROUND(E105*N105,2)</f>
        <v>0</v>
      </c>
      <c r="P105" s="243">
        <v>0</v>
      </c>
      <c r="Q105" s="243">
        <f>ROUND(E105*P105,2)</f>
        <v>0</v>
      </c>
      <c r="R105" s="243" t="s">
        <v>242</v>
      </c>
      <c r="S105" s="243" t="s">
        <v>148</v>
      </c>
      <c r="T105" s="244" t="s">
        <v>148</v>
      </c>
      <c r="U105" s="221">
        <v>0.47599999999999998</v>
      </c>
      <c r="V105" s="221">
        <f>ROUND(E105*U105,2)</f>
        <v>0.95</v>
      </c>
      <c r="W105" s="221"/>
      <c r="X105" s="221" t="s">
        <v>149</v>
      </c>
      <c r="Y105" s="211"/>
      <c r="Z105" s="211"/>
      <c r="AA105" s="211"/>
      <c r="AB105" s="211"/>
      <c r="AC105" s="211"/>
      <c r="AD105" s="211"/>
      <c r="AE105" s="211"/>
      <c r="AF105" s="211"/>
      <c r="AG105" s="211" t="s">
        <v>150</v>
      </c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ht="22.5" outlineLevel="1" x14ac:dyDescent="0.2">
      <c r="A106" s="238">
        <v>68</v>
      </c>
      <c r="B106" s="239" t="s">
        <v>313</v>
      </c>
      <c r="C106" s="253" t="s">
        <v>314</v>
      </c>
      <c r="D106" s="240" t="s">
        <v>160</v>
      </c>
      <c r="E106" s="241">
        <v>7</v>
      </c>
      <c r="F106" s="242"/>
      <c r="G106" s="243">
        <f>ROUND(E106*F106,2)</f>
        <v>0</v>
      </c>
      <c r="H106" s="242"/>
      <c r="I106" s="243">
        <f>ROUND(E106*H106,2)</f>
        <v>0</v>
      </c>
      <c r="J106" s="242"/>
      <c r="K106" s="243">
        <f>ROUND(E106*J106,2)</f>
        <v>0</v>
      </c>
      <c r="L106" s="243">
        <v>21</v>
      </c>
      <c r="M106" s="243">
        <f>G106*(1+L106/100)</f>
        <v>0</v>
      </c>
      <c r="N106" s="243">
        <v>4.0999999999999999E-4</v>
      </c>
      <c r="O106" s="243">
        <f>ROUND(E106*N106,2)</f>
        <v>0</v>
      </c>
      <c r="P106" s="243">
        <v>0</v>
      </c>
      <c r="Q106" s="243">
        <f>ROUND(E106*P106,2)</f>
        <v>0</v>
      </c>
      <c r="R106" s="243" t="s">
        <v>242</v>
      </c>
      <c r="S106" s="243" t="s">
        <v>148</v>
      </c>
      <c r="T106" s="244" t="s">
        <v>148</v>
      </c>
      <c r="U106" s="221">
        <v>0.246</v>
      </c>
      <c r="V106" s="221">
        <f>ROUND(E106*U106,2)</f>
        <v>1.72</v>
      </c>
      <c r="W106" s="221"/>
      <c r="X106" s="221" t="s">
        <v>149</v>
      </c>
      <c r="Y106" s="211"/>
      <c r="Z106" s="211"/>
      <c r="AA106" s="211"/>
      <c r="AB106" s="211"/>
      <c r="AC106" s="211"/>
      <c r="AD106" s="211"/>
      <c r="AE106" s="211"/>
      <c r="AF106" s="211"/>
      <c r="AG106" s="211" t="s">
        <v>150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ht="33.75" outlineLevel="1" x14ac:dyDescent="0.2">
      <c r="A107" s="238">
        <v>69</v>
      </c>
      <c r="B107" s="239" t="s">
        <v>315</v>
      </c>
      <c r="C107" s="253" t="s">
        <v>316</v>
      </c>
      <c r="D107" s="240" t="s">
        <v>160</v>
      </c>
      <c r="E107" s="241">
        <v>1</v>
      </c>
      <c r="F107" s="242"/>
      <c r="G107" s="243">
        <f>ROUND(E107*F107,2)</f>
        <v>0</v>
      </c>
      <c r="H107" s="242"/>
      <c r="I107" s="243">
        <f>ROUND(E107*H107,2)</f>
        <v>0</v>
      </c>
      <c r="J107" s="242"/>
      <c r="K107" s="243">
        <f>ROUND(E107*J107,2)</f>
        <v>0</v>
      </c>
      <c r="L107" s="243">
        <v>21</v>
      </c>
      <c r="M107" s="243">
        <f>G107*(1+L107/100)</f>
        <v>0</v>
      </c>
      <c r="N107" s="243">
        <v>5.2999999999999998E-4</v>
      </c>
      <c r="O107" s="243">
        <f>ROUND(E107*N107,2)</f>
        <v>0</v>
      </c>
      <c r="P107" s="243">
        <v>0</v>
      </c>
      <c r="Q107" s="243">
        <f>ROUND(E107*P107,2)</f>
        <v>0</v>
      </c>
      <c r="R107" s="243" t="s">
        <v>242</v>
      </c>
      <c r="S107" s="243" t="s">
        <v>148</v>
      </c>
      <c r="T107" s="244" t="s">
        <v>148</v>
      </c>
      <c r="U107" s="221">
        <v>0.246</v>
      </c>
      <c r="V107" s="221">
        <f>ROUND(E107*U107,2)</f>
        <v>0.25</v>
      </c>
      <c r="W107" s="221"/>
      <c r="X107" s="221" t="s">
        <v>149</v>
      </c>
      <c r="Y107" s="211"/>
      <c r="Z107" s="211"/>
      <c r="AA107" s="211"/>
      <c r="AB107" s="211"/>
      <c r="AC107" s="211"/>
      <c r="AD107" s="211"/>
      <c r="AE107" s="211"/>
      <c r="AF107" s="211"/>
      <c r="AG107" s="211" t="s">
        <v>150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38">
        <v>70</v>
      </c>
      <c r="B108" s="239" t="s">
        <v>317</v>
      </c>
      <c r="C108" s="253" t="s">
        <v>318</v>
      </c>
      <c r="D108" s="240" t="s">
        <v>160</v>
      </c>
      <c r="E108" s="241">
        <v>1</v>
      </c>
      <c r="F108" s="242"/>
      <c r="G108" s="243">
        <f>ROUND(E108*F108,2)</f>
        <v>0</v>
      </c>
      <c r="H108" s="242"/>
      <c r="I108" s="243">
        <f>ROUND(E108*H108,2)</f>
        <v>0</v>
      </c>
      <c r="J108" s="242"/>
      <c r="K108" s="243">
        <f>ROUND(E108*J108,2)</f>
        <v>0</v>
      </c>
      <c r="L108" s="243">
        <v>21</v>
      </c>
      <c r="M108" s="243">
        <f>G108*(1+L108/100)</f>
        <v>0</v>
      </c>
      <c r="N108" s="243">
        <v>1.2999999999999999E-3</v>
      </c>
      <c r="O108" s="243">
        <f>ROUND(E108*N108,2)</f>
        <v>0</v>
      </c>
      <c r="P108" s="243">
        <v>0</v>
      </c>
      <c r="Q108" s="243">
        <f>ROUND(E108*P108,2)</f>
        <v>0</v>
      </c>
      <c r="R108" s="243"/>
      <c r="S108" s="243" t="s">
        <v>268</v>
      </c>
      <c r="T108" s="244" t="s">
        <v>269</v>
      </c>
      <c r="U108" s="221">
        <v>0</v>
      </c>
      <c r="V108" s="221">
        <f>ROUND(E108*U108,2)</f>
        <v>0</v>
      </c>
      <c r="W108" s="221"/>
      <c r="X108" s="221" t="s">
        <v>174</v>
      </c>
      <c r="Y108" s="211"/>
      <c r="Z108" s="211"/>
      <c r="AA108" s="211"/>
      <c r="AB108" s="211"/>
      <c r="AC108" s="211"/>
      <c r="AD108" s="211"/>
      <c r="AE108" s="211"/>
      <c r="AF108" s="211"/>
      <c r="AG108" s="211" t="s">
        <v>175</v>
      </c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outlineLevel="1" x14ac:dyDescent="0.2">
      <c r="A109" s="238">
        <v>71</v>
      </c>
      <c r="B109" s="239" t="s">
        <v>319</v>
      </c>
      <c r="C109" s="253" t="s">
        <v>320</v>
      </c>
      <c r="D109" s="240" t="s">
        <v>160</v>
      </c>
      <c r="E109" s="241">
        <v>1</v>
      </c>
      <c r="F109" s="242"/>
      <c r="G109" s="243">
        <f>ROUND(E109*F109,2)</f>
        <v>0</v>
      </c>
      <c r="H109" s="242"/>
      <c r="I109" s="243">
        <f>ROUND(E109*H109,2)</f>
        <v>0</v>
      </c>
      <c r="J109" s="242"/>
      <c r="K109" s="243">
        <f>ROUND(E109*J109,2)</f>
        <v>0</v>
      </c>
      <c r="L109" s="243">
        <v>21</v>
      </c>
      <c r="M109" s="243">
        <f>G109*(1+L109/100)</f>
        <v>0</v>
      </c>
      <c r="N109" s="243">
        <v>0</v>
      </c>
      <c r="O109" s="243">
        <f>ROUND(E109*N109,2)</f>
        <v>0</v>
      </c>
      <c r="P109" s="243">
        <v>0</v>
      </c>
      <c r="Q109" s="243">
        <f>ROUND(E109*P109,2)</f>
        <v>0</v>
      </c>
      <c r="R109" s="243"/>
      <c r="S109" s="243" t="s">
        <v>268</v>
      </c>
      <c r="T109" s="244" t="s">
        <v>269</v>
      </c>
      <c r="U109" s="221">
        <v>0</v>
      </c>
      <c r="V109" s="221">
        <f>ROUND(E109*U109,2)</f>
        <v>0</v>
      </c>
      <c r="W109" s="221"/>
      <c r="X109" s="221" t="s">
        <v>174</v>
      </c>
      <c r="Y109" s="211"/>
      <c r="Z109" s="211"/>
      <c r="AA109" s="211"/>
      <c r="AB109" s="211"/>
      <c r="AC109" s="211"/>
      <c r="AD109" s="211"/>
      <c r="AE109" s="211"/>
      <c r="AF109" s="211"/>
      <c r="AG109" s="211" t="s">
        <v>175</v>
      </c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 x14ac:dyDescent="0.2">
      <c r="A110" s="238">
        <v>72</v>
      </c>
      <c r="B110" s="239" t="s">
        <v>321</v>
      </c>
      <c r="C110" s="253" t="s">
        <v>322</v>
      </c>
      <c r="D110" s="240" t="s">
        <v>160</v>
      </c>
      <c r="E110" s="241">
        <v>6</v>
      </c>
      <c r="F110" s="242"/>
      <c r="G110" s="243">
        <f>ROUND(E110*F110,2)</f>
        <v>0</v>
      </c>
      <c r="H110" s="242"/>
      <c r="I110" s="243">
        <f>ROUND(E110*H110,2)</f>
        <v>0</v>
      </c>
      <c r="J110" s="242"/>
      <c r="K110" s="243">
        <f>ROUND(E110*J110,2)</f>
        <v>0</v>
      </c>
      <c r="L110" s="243">
        <v>21</v>
      </c>
      <c r="M110" s="243">
        <f>G110*(1+L110/100)</f>
        <v>0</v>
      </c>
      <c r="N110" s="243">
        <v>2E-3</v>
      </c>
      <c r="O110" s="243">
        <f>ROUND(E110*N110,2)</f>
        <v>0.01</v>
      </c>
      <c r="P110" s="243">
        <v>0</v>
      </c>
      <c r="Q110" s="243">
        <f>ROUND(E110*P110,2)</f>
        <v>0</v>
      </c>
      <c r="R110" s="243" t="s">
        <v>173</v>
      </c>
      <c r="S110" s="243" t="s">
        <v>148</v>
      </c>
      <c r="T110" s="244" t="s">
        <v>148</v>
      </c>
      <c r="U110" s="221">
        <v>0</v>
      </c>
      <c r="V110" s="221">
        <f>ROUND(E110*U110,2)</f>
        <v>0</v>
      </c>
      <c r="W110" s="221"/>
      <c r="X110" s="221" t="s">
        <v>174</v>
      </c>
      <c r="Y110" s="211"/>
      <c r="Z110" s="211"/>
      <c r="AA110" s="211"/>
      <c r="AB110" s="211"/>
      <c r="AC110" s="211"/>
      <c r="AD110" s="211"/>
      <c r="AE110" s="211"/>
      <c r="AF110" s="211"/>
      <c r="AG110" s="211" t="s">
        <v>175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38">
        <v>73</v>
      </c>
      <c r="B111" s="239" t="s">
        <v>323</v>
      </c>
      <c r="C111" s="253" t="s">
        <v>324</v>
      </c>
      <c r="D111" s="240" t="s">
        <v>160</v>
      </c>
      <c r="E111" s="241">
        <v>6</v>
      </c>
      <c r="F111" s="242"/>
      <c r="G111" s="243">
        <f>ROUND(E111*F111,2)</f>
        <v>0</v>
      </c>
      <c r="H111" s="242"/>
      <c r="I111" s="243">
        <f>ROUND(E111*H111,2)</f>
        <v>0</v>
      </c>
      <c r="J111" s="242"/>
      <c r="K111" s="243">
        <f>ROUND(E111*J111,2)</f>
        <v>0</v>
      </c>
      <c r="L111" s="243">
        <v>21</v>
      </c>
      <c r="M111" s="243">
        <f>G111*(1+L111/100)</f>
        <v>0</v>
      </c>
      <c r="N111" s="243">
        <v>2.3999999999999998E-3</v>
      </c>
      <c r="O111" s="243">
        <f>ROUND(E111*N111,2)</f>
        <v>0.01</v>
      </c>
      <c r="P111" s="243">
        <v>0</v>
      </c>
      <c r="Q111" s="243">
        <f>ROUND(E111*P111,2)</f>
        <v>0</v>
      </c>
      <c r="R111" s="243" t="s">
        <v>173</v>
      </c>
      <c r="S111" s="243" t="s">
        <v>148</v>
      </c>
      <c r="T111" s="244" t="s">
        <v>148</v>
      </c>
      <c r="U111" s="221">
        <v>0</v>
      </c>
      <c r="V111" s="221">
        <f>ROUND(E111*U111,2)</f>
        <v>0</v>
      </c>
      <c r="W111" s="221"/>
      <c r="X111" s="221" t="s">
        <v>174</v>
      </c>
      <c r="Y111" s="211"/>
      <c r="Z111" s="211"/>
      <c r="AA111" s="211"/>
      <c r="AB111" s="211"/>
      <c r="AC111" s="211"/>
      <c r="AD111" s="211"/>
      <c r="AE111" s="211"/>
      <c r="AF111" s="211"/>
      <c r="AG111" s="211" t="s">
        <v>175</v>
      </c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ht="22.5" outlineLevel="1" x14ac:dyDescent="0.2">
      <c r="A112" s="238">
        <v>74</v>
      </c>
      <c r="B112" s="239" t="s">
        <v>325</v>
      </c>
      <c r="C112" s="253" t="s">
        <v>326</v>
      </c>
      <c r="D112" s="240" t="s">
        <v>160</v>
      </c>
      <c r="E112" s="241">
        <v>6</v>
      </c>
      <c r="F112" s="242"/>
      <c r="G112" s="243">
        <f>ROUND(E112*F112,2)</f>
        <v>0</v>
      </c>
      <c r="H112" s="242"/>
      <c r="I112" s="243">
        <f>ROUND(E112*H112,2)</f>
        <v>0</v>
      </c>
      <c r="J112" s="242"/>
      <c r="K112" s="243">
        <f>ROUND(E112*J112,2)</f>
        <v>0</v>
      </c>
      <c r="L112" s="243">
        <v>21</v>
      </c>
      <c r="M112" s="243">
        <f>G112*(1+L112/100)</f>
        <v>0</v>
      </c>
      <c r="N112" s="243">
        <v>2.4400000000000002E-2</v>
      </c>
      <c r="O112" s="243">
        <f>ROUND(E112*N112,2)</f>
        <v>0.15</v>
      </c>
      <c r="P112" s="243">
        <v>0</v>
      </c>
      <c r="Q112" s="243">
        <f>ROUND(E112*P112,2)</f>
        <v>0</v>
      </c>
      <c r="R112" s="243" t="s">
        <v>173</v>
      </c>
      <c r="S112" s="243" t="s">
        <v>148</v>
      </c>
      <c r="T112" s="244" t="s">
        <v>148</v>
      </c>
      <c r="U112" s="221">
        <v>0</v>
      </c>
      <c r="V112" s="221">
        <f>ROUND(E112*U112,2)</f>
        <v>0</v>
      </c>
      <c r="W112" s="221"/>
      <c r="X112" s="221" t="s">
        <v>174</v>
      </c>
      <c r="Y112" s="211"/>
      <c r="Z112" s="211"/>
      <c r="AA112" s="211"/>
      <c r="AB112" s="211"/>
      <c r="AC112" s="211"/>
      <c r="AD112" s="211"/>
      <c r="AE112" s="211"/>
      <c r="AF112" s="211"/>
      <c r="AG112" s="211" t="s">
        <v>175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38">
        <v>75</v>
      </c>
      <c r="B113" s="239" t="s">
        <v>327</v>
      </c>
      <c r="C113" s="253" t="s">
        <v>328</v>
      </c>
      <c r="D113" s="240" t="s">
        <v>160</v>
      </c>
      <c r="E113" s="241">
        <v>6</v>
      </c>
      <c r="F113" s="242"/>
      <c r="G113" s="243">
        <f>ROUND(E113*F113,2)</f>
        <v>0</v>
      </c>
      <c r="H113" s="242"/>
      <c r="I113" s="243">
        <f>ROUND(E113*H113,2)</f>
        <v>0</v>
      </c>
      <c r="J113" s="242"/>
      <c r="K113" s="243">
        <f>ROUND(E113*J113,2)</f>
        <v>0</v>
      </c>
      <c r="L113" s="243">
        <v>21</v>
      </c>
      <c r="M113" s="243">
        <f>G113*(1+L113/100)</f>
        <v>0</v>
      </c>
      <c r="N113" s="243">
        <v>5.0000000000000001E-4</v>
      </c>
      <c r="O113" s="243">
        <f>ROUND(E113*N113,2)</f>
        <v>0</v>
      </c>
      <c r="P113" s="243">
        <v>0</v>
      </c>
      <c r="Q113" s="243">
        <f>ROUND(E113*P113,2)</f>
        <v>0</v>
      </c>
      <c r="R113" s="243" t="s">
        <v>173</v>
      </c>
      <c r="S113" s="243" t="s">
        <v>148</v>
      </c>
      <c r="T113" s="244" t="s">
        <v>148</v>
      </c>
      <c r="U113" s="221">
        <v>0</v>
      </c>
      <c r="V113" s="221">
        <f>ROUND(E113*U113,2)</f>
        <v>0</v>
      </c>
      <c r="W113" s="221"/>
      <c r="X113" s="221" t="s">
        <v>174</v>
      </c>
      <c r="Y113" s="211"/>
      <c r="Z113" s="211"/>
      <c r="AA113" s="211"/>
      <c r="AB113" s="211"/>
      <c r="AC113" s="211"/>
      <c r="AD113" s="211"/>
      <c r="AE113" s="211"/>
      <c r="AF113" s="211"/>
      <c r="AG113" s="211" t="s">
        <v>175</v>
      </c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38">
        <v>76</v>
      </c>
      <c r="B114" s="239" t="s">
        <v>329</v>
      </c>
      <c r="C114" s="253" t="s">
        <v>330</v>
      </c>
      <c r="D114" s="240" t="s">
        <v>160</v>
      </c>
      <c r="E114" s="241">
        <v>6</v>
      </c>
      <c r="F114" s="242"/>
      <c r="G114" s="243">
        <f>ROUND(E114*F114,2)</f>
        <v>0</v>
      </c>
      <c r="H114" s="242"/>
      <c r="I114" s="243">
        <f>ROUND(E114*H114,2)</f>
        <v>0</v>
      </c>
      <c r="J114" s="242"/>
      <c r="K114" s="243">
        <f>ROUND(E114*J114,2)</f>
        <v>0</v>
      </c>
      <c r="L114" s="243">
        <v>21</v>
      </c>
      <c r="M114" s="243">
        <f>G114*(1+L114/100)</f>
        <v>0</v>
      </c>
      <c r="N114" s="243">
        <v>1.1999999999999999E-3</v>
      </c>
      <c r="O114" s="243">
        <f>ROUND(E114*N114,2)</f>
        <v>0.01</v>
      </c>
      <c r="P114" s="243">
        <v>0</v>
      </c>
      <c r="Q114" s="243">
        <f>ROUND(E114*P114,2)</f>
        <v>0</v>
      </c>
      <c r="R114" s="243" t="s">
        <v>173</v>
      </c>
      <c r="S114" s="243" t="s">
        <v>148</v>
      </c>
      <c r="T114" s="244" t="s">
        <v>148</v>
      </c>
      <c r="U114" s="221">
        <v>0</v>
      </c>
      <c r="V114" s="221">
        <f>ROUND(E114*U114,2)</f>
        <v>0</v>
      </c>
      <c r="W114" s="221"/>
      <c r="X114" s="221" t="s">
        <v>174</v>
      </c>
      <c r="Y114" s="211"/>
      <c r="Z114" s="211"/>
      <c r="AA114" s="211"/>
      <c r="AB114" s="211"/>
      <c r="AC114" s="211"/>
      <c r="AD114" s="211"/>
      <c r="AE114" s="211"/>
      <c r="AF114" s="211"/>
      <c r="AG114" s="211" t="s">
        <v>175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38">
        <v>77</v>
      </c>
      <c r="B115" s="239" t="s">
        <v>331</v>
      </c>
      <c r="C115" s="253" t="s">
        <v>332</v>
      </c>
      <c r="D115" s="240" t="s">
        <v>160</v>
      </c>
      <c r="E115" s="241">
        <v>6</v>
      </c>
      <c r="F115" s="242"/>
      <c r="G115" s="243">
        <f>ROUND(E115*F115,2)</f>
        <v>0</v>
      </c>
      <c r="H115" s="242"/>
      <c r="I115" s="243">
        <f>ROUND(E115*H115,2)</f>
        <v>0</v>
      </c>
      <c r="J115" s="242"/>
      <c r="K115" s="243">
        <f>ROUND(E115*J115,2)</f>
        <v>0</v>
      </c>
      <c r="L115" s="243">
        <v>21</v>
      </c>
      <c r="M115" s="243">
        <f>G115*(1+L115/100)</f>
        <v>0</v>
      </c>
      <c r="N115" s="243">
        <v>1E-4</v>
      </c>
      <c r="O115" s="243">
        <f>ROUND(E115*N115,2)</f>
        <v>0</v>
      </c>
      <c r="P115" s="243">
        <v>0</v>
      </c>
      <c r="Q115" s="243">
        <f>ROUND(E115*P115,2)</f>
        <v>0</v>
      </c>
      <c r="R115" s="243" t="s">
        <v>173</v>
      </c>
      <c r="S115" s="243" t="s">
        <v>148</v>
      </c>
      <c r="T115" s="244" t="s">
        <v>148</v>
      </c>
      <c r="U115" s="221">
        <v>0</v>
      </c>
      <c r="V115" s="221">
        <f>ROUND(E115*U115,2)</f>
        <v>0</v>
      </c>
      <c r="W115" s="221"/>
      <c r="X115" s="221" t="s">
        <v>174</v>
      </c>
      <c r="Y115" s="211"/>
      <c r="Z115" s="211"/>
      <c r="AA115" s="211"/>
      <c r="AB115" s="211"/>
      <c r="AC115" s="211"/>
      <c r="AD115" s="211"/>
      <c r="AE115" s="211"/>
      <c r="AF115" s="211"/>
      <c r="AG115" s="211" t="s">
        <v>175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38">
        <v>78</v>
      </c>
      <c r="B116" s="239" t="s">
        <v>333</v>
      </c>
      <c r="C116" s="253" t="s">
        <v>334</v>
      </c>
      <c r="D116" s="240" t="s">
        <v>160</v>
      </c>
      <c r="E116" s="241">
        <v>1</v>
      </c>
      <c r="F116" s="242"/>
      <c r="G116" s="243">
        <f>ROUND(E116*F116,2)</f>
        <v>0</v>
      </c>
      <c r="H116" s="242"/>
      <c r="I116" s="243">
        <f>ROUND(E116*H116,2)</f>
        <v>0</v>
      </c>
      <c r="J116" s="242"/>
      <c r="K116" s="243">
        <f>ROUND(E116*J116,2)</f>
        <v>0</v>
      </c>
      <c r="L116" s="243">
        <v>21</v>
      </c>
      <c r="M116" s="243">
        <f>G116*(1+L116/100)</f>
        <v>0</v>
      </c>
      <c r="N116" s="243">
        <v>2E-3</v>
      </c>
      <c r="O116" s="243">
        <f>ROUND(E116*N116,2)</f>
        <v>0</v>
      </c>
      <c r="P116" s="243">
        <v>0</v>
      </c>
      <c r="Q116" s="243">
        <f>ROUND(E116*P116,2)</f>
        <v>0</v>
      </c>
      <c r="R116" s="243"/>
      <c r="S116" s="243" t="s">
        <v>268</v>
      </c>
      <c r="T116" s="244" t="s">
        <v>269</v>
      </c>
      <c r="U116" s="221">
        <v>0</v>
      </c>
      <c r="V116" s="221">
        <f>ROUND(E116*U116,2)</f>
        <v>0</v>
      </c>
      <c r="W116" s="221"/>
      <c r="X116" s="221" t="s">
        <v>174</v>
      </c>
      <c r="Y116" s="211"/>
      <c r="Z116" s="211"/>
      <c r="AA116" s="211"/>
      <c r="AB116" s="211"/>
      <c r="AC116" s="211"/>
      <c r="AD116" s="211"/>
      <c r="AE116" s="211"/>
      <c r="AF116" s="211"/>
      <c r="AG116" s="211" t="s">
        <v>175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38">
        <v>79</v>
      </c>
      <c r="B117" s="239" t="s">
        <v>335</v>
      </c>
      <c r="C117" s="253" t="s">
        <v>336</v>
      </c>
      <c r="D117" s="240" t="s">
        <v>160</v>
      </c>
      <c r="E117" s="241">
        <v>8</v>
      </c>
      <c r="F117" s="242"/>
      <c r="G117" s="243">
        <f>ROUND(E117*F117,2)</f>
        <v>0</v>
      </c>
      <c r="H117" s="242"/>
      <c r="I117" s="243">
        <f>ROUND(E117*H117,2)</f>
        <v>0</v>
      </c>
      <c r="J117" s="242"/>
      <c r="K117" s="243">
        <f>ROUND(E117*J117,2)</f>
        <v>0</v>
      </c>
      <c r="L117" s="243">
        <v>21</v>
      </c>
      <c r="M117" s="243">
        <f>G117*(1+L117/100)</f>
        <v>0</v>
      </c>
      <c r="N117" s="243">
        <v>1.2999999999999999E-4</v>
      </c>
      <c r="O117" s="243">
        <f>ROUND(E117*N117,2)</f>
        <v>0</v>
      </c>
      <c r="P117" s="243">
        <v>0</v>
      </c>
      <c r="Q117" s="243">
        <f>ROUND(E117*P117,2)</f>
        <v>0</v>
      </c>
      <c r="R117" s="243"/>
      <c r="S117" s="243" t="s">
        <v>268</v>
      </c>
      <c r="T117" s="244" t="s">
        <v>269</v>
      </c>
      <c r="U117" s="221">
        <v>0</v>
      </c>
      <c r="V117" s="221">
        <f>ROUND(E117*U117,2)</f>
        <v>0</v>
      </c>
      <c r="W117" s="221"/>
      <c r="X117" s="221" t="s">
        <v>174</v>
      </c>
      <c r="Y117" s="211"/>
      <c r="Z117" s="211"/>
      <c r="AA117" s="211"/>
      <c r="AB117" s="211"/>
      <c r="AC117" s="211"/>
      <c r="AD117" s="211"/>
      <c r="AE117" s="211"/>
      <c r="AF117" s="211"/>
      <c r="AG117" s="211" t="s">
        <v>175</v>
      </c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ht="22.5" outlineLevel="1" x14ac:dyDescent="0.2">
      <c r="A118" s="238">
        <v>80</v>
      </c>
      <c r="B118" s="239" t="s">
        <v>337</v>
      </c>
      <c r="C118" s="253" t="s">
        <v>338</v>
      </c>
      <c r="D118" s="240" t="s">
        <v>160</v>
      </c>
      <c r="E118" s="241">
        <v>1</v>
      </c>
      <c r="F118" s="242"/>
      <c r="G118" s="243">
        <f>ROUND(E118*F118,2)</f>
        <v>0</v>
      </c>
      <c r="H118" s="242"/>
      <c r="I118" s="243">
        <f>ROUND(E118*H118,2)</f>
        <v>0</v>
      </c>
      <c r="J118" s="242"/>
      <c r="K118" s="243">
        <f>ROUND(E118*J118,2)</f>
        <v>0</v>
      </c>
      <c r="L118" s="243">
        <v>21</v>
      </c>
      <c r="M118" s="243">
        <f>G118*(1+L118/100)</f>
        <v>0</v>
      </c>
      <c r="N118" s="243">
        <v>1.0999999999999999E-2</v>
      </c>
      <c r="O118" s="243">
        <f>ROUND(E118*N118,2)</f>
        <v>0.01</v>
      </c>
      <c r="P118" s="243">
        <v>0</v>
      </c>
      <c r="Q118" s="243">
        <f>ROUND(E118*P118,2)</f>
        <v>0</v>
      </c>
      <c r="R118" s="243" t="s">
        <v>173</v>
      </c>
      <c r="S118" s="243" t="s">
        <v>148</v>
      </c>
      <c r="T118" s="244" t="s">
        <v>148</v>
      </c>
      <c r="U118" s="221">
        <v>0</v>
      </c>
      <c r="V118" s="221">
        <f>ROUND(E118*U118,2)</f>
        <v>0</v>
      </c>
      <c r="W118" s="221"/>
      <c r="X118" s="221" t="s">
        <v>174</v>
      </c>
      <c r="Y118" s="211"/>
      <c r="Z118" s="211"/>
      <c r="AA118" s="211"/>
      <c r="AB118" s="211"/>
      <c r="AC118" s="211"/>
      <c r="AD118" s="211"/>
      <c r="AE118" s="211"/>
      <c r="AF118" s="211"/>
      <c r="AG118" s="211" t="s">
        <v>175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ht="22.5" outlineLevel="1" x14ac:dyDescent="0.2">
      <c r="A119" s="230">
        <v>81</v>
      </c>
      <c r="B119" s="231" t="s">
        <v>339</v>
      </c>
      <c r="C119" s="251" t="s">
        <v>340</v>
      </c>
      <c r="D119" s="232" t="s">
        <v>160</v>
      </c>
      <c r="E119" s="233">
        <v>1</v>
      </c>
      <c r="F119" s="234"/>
      <c r="G119" s="235">
        <f>ROUND(E119*F119,2)</f>
        <v>0</v>
      </c>
      <c r="H119" s="234"/>
      <c r="I119" s="235">
        <f>ROUND(E119*H119,2)</f>
        <v>0</v>
      </c>
      <c r="J119" s="234"/>
      <c r="K119" s="235">
        <f>ROUND(E119*J119,2)</f>
        <v>0</v>
      </c>
      <c r="L119" s="235">
        <v>21</v>
      </c>
      <c r="M119" s="235">
        <f>G119*(1+L119/100)</f>
        <v>0</v>
      </c>
      <c r="N119" s="235">
        <v>9.4999999999999998E-3</v>
      </c>
      <c r="O119" s="235">
        <f>ROUND(E119*N119,2)</f>
        <v>0.01</v>
      </c>
      <c r="P119" s="235">
        <v>0</v>
      </c>
      <c r="Q119" s="235">
        <f>ROUND(E119*P119,2)</f>
        <v>0</v>
      </c>
      <c r="R119" s="235" t="s">
        <v>173</v>
      </c>
      <c r="S119" s="235" t="s">
        <v>148</v>
      </c>
      <c r="T119" s="236" t="s">
        <v>148</v>
      </c>
      <c r="U119" s="221">
        <v>0</v>
      </c>
      <c r="V119" s="221">
        <f>ROUND(E119*U119,2)</f>
        <v>0</v>
      </c>
      <c r="W119" s="221"/>
      <c r="X119" s="221" t="s">
        <v>174</v>
      </c>
      <c r="Y119" s="211"/>
      <c r="Z119" s="211"/>
      <c r="AA119" s="211"/>
      <c r="AB119" s="211"/>
      <c r="AC119" s="211"/>
      <c r="AD119" s="211"/>
      <c r="AE119" s="211"/>
      <c r="AF119" s="211"/>
      <c r="AG119" s="211" t="s">
        <v>175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>
        <v>82</v>
      </c>
      <c r="B120" s="219" t="s">
        <v>341</v>
      </c>
      <c r="C120" s="254" t="s">
        <v>342</v>
      </c>
      <c r="D120" s="220" t="s">
        <v>0</v>
      </c>
      <c r="E120" s="246"/>
      <c r="F120" s="222"/>
      <c r="G120" s="221">
        <f>ROUND(E120*F120,2)</f>
        <v>0</v>
      </c>
      <c r="H120" s="222"/>
      <c r="I120" s="221">
        <f>ROUND(E120*H120,2)</f>
        <v>0</v>
      </c>
      <c r="J120" s="222"/>
      <c r="K120" s="221">
        <f>ROUND(E120*J120,2)</f>
        <v>0</v>
      </c>
      <c r="L120" s="221">
        <v>21</v>
      </c>
      <c r="M120" s="221">
        <f>G120*(1+L120/100)</f>
        <v>0</v>
      </c>
      <c r="N120" s="221">
        <v>0</v>
      </c>
      <c r="O120" s="221">
        <f>ROUND(E120*N120,2)</f>
        <v>0</v>
      </c>
      <c r="P120" s="221">
        <v>0</v>
      </c>
      <c r="Q120" s="221">
        <f>ROUND(E120*P120,2)</f>
        <v>0</v>
      </c>
      <c r="R120" s="221" t="s">
        <v>242</v>
      </c>
      <c r="S120" s="221" t="s">
        <v>148</v>
      </c>
      <c r="T120" s="221" t="s">
        <v>148</v>
      </c>
      <c r="U120" s="221">
        <v>0</v>
      </c>
      <c r="V120" s="221">
        <f>ROUND(E120*U120,2)</f>
        <v>0</v>
      </c>
      <c r="W120" s="221"/>
      <c r="X120" s="221" t="s">
        <v>274</v>
      </c>
      <c r="Y120" s="211"/>
      <c r="Z120" s="211"/>
      <c r="AA120" s="211"/>
      <c r="AB120" s="211"/>
      <c r="AC120" s="211"/>
      <c r="AD120" s="211"/>
      <c r="AE120" s="211"/>
      <c r="AF120" s="211"/>
      <c r="AG120" s="211" t="s">
        <v>275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18"/>
      <c r="B121" s="219"/>
      <c r="C121" s="255" t="s">
        <v>343</v>
      </c>
      <c r="D121" s="247"/>
      <c r="E121" s="247"/>
      <c r="F121" s="247"/>
      <c r="G121" s="247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11"/>
      <c r="Z121" s="211"/>
      <c r="AA121" s="211"/>
      <c r="AB121" s="211"/>
      <c r="AC121" s="211"/>
      <c r="AD121" s="211"/>
      <c r="AE121" s="211"/>
      <c r="AF121" s="211"/>
      <c r="AG121" s="211" t="s">
        <v>152</v>
      </c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x14ac:dyDescent="0.2">
      <c r="A122" s="224" t="s">
        <v>142</v>
      </c>
      <c r="B122" s="225" t="s">
        <v>87</v>
      </c>
      <c r="C122" s="250" t="s">
        <v>88</v>
      </c>
      <c r="D122" s="226"/>
      <c r="E122" s="227"/>
      <c r="F122" s="228"/>
      <c r="G122" s="228">
        <f>SUMIF(AG123:AG126,"&lt;&gt;NOR",G123:G126)</f>
        <v>0</v>
      </c>
      <c r="H122" s="228"/>
      <c r="I122" s="228">
        <f>SUM(I123:I126)</f>
        <v>0</v>
      </c>
      <c r="J122" s="228"/>
      <c r="K122" s="228">
        <f>SUM(K123:K126)</f>
        <v>0</v>
      </c>
      <c r="L122" s="228"/>
      <c r="M122" s="228">
        <f>SUM(M123:M126)</f>
        <v>0</v>
      </c>
      <c r="N122" s="228"/>
      <c r="O122" s="228">
        <f>SUM(O123:O126)</f>
        <v>7.0000000000000007E-2</v>
      </c>
      <c r="P122" s="228"/>
      <c r="Q122" s="228">
        <f>SUM(Q123:Q126)</f>
        <v>0</v>
      </c>
      <c r="R122" s="228"/>
      <c r="S122" s="228"/>
      <c r="T122" s="229"/>
      <c r="U122" s="223"/>
      <c r="V122" s="223">
        <f>SUM(V123:V126)</f>
        <v>8.85</v>
      </c>
      <c r="W122" s="223"/>
      <c r="X122" s="223"/>
      <c r="AG122" t="s">
        <v>143</v>
      </c>
    </row>
    <row r="123" spans="1:60" ht="33.75" outlineLevel="1" x14ac:dyDescent="0.2">
      <c r="A123" s="238">
        <v>83</v>
      </c>
      <c r="B123" s="239" t="s">
        <v>344</v>
      </c>
      <c r="C123" s="253" t="s">
        <v>345</v>
      </c>
      <c r="D123" s="240" t="s">
        <v>241</v>
      </c>
      <c r="E123" s="241">
        <v>5</v>
      </c>
      <c r="F123" s="242"/>
      <c r="G123" s="243">
        <f>ROUND(E123*F123,2)</f>
        <v>0</v>
      </c>
      <c r="H123" s="242"/>
      <c r="I123" s="243">
        <f>ROUND(E123*H123,2)</f>
        <v>0</v>
      </c>
      <c r="J123" s="242"/>
      <c r="K123" s="243">
        <f>ROUND(E123*J123,2)</f>
        <v>0</v>
      </c>
      <c r="L123" s="243">
        <v>21</v>
      </c>
      <c r="M123" s="243">
        <f>G123*(1+L123/100)</f>
        <v>0</v>
      </c>
      <c r="N123" s="243">
        <v>1.2999999999999999E-2</v>
      </c>
      <c r="O123" s="243">
        <f>ROUND(E123*N123,2)</f>
        <v>7.0000000000000007E-2</v>
      </c>
      <c r="P123" s="243">
        <v>0</v>
      </c>
      <c r="Q123" s="243">
        <f>ROUND(E123*P123,2)</f>
        <v>0</v>
      </c>
      <c r="R123" s="243" t="s">
        <v>242</v>
      </c>
      <c r="S123" s="243" t="s">
        <v>148</v>
      </c>
      <c r="T123" s="244" t="s">
        <v>148</v>
      </c>
      <c r="U123" s="221">
        <v>1.77</v>
      </c>
      <c r="V123" s="221">
        <f>ROUND(E123*U123,2)</f>
        <v>8.85</v>
      </c>
      <c r="W123" s="221"/>
      <c r="X123" s="221" t="s">
        <v>149</v>
      </c>
      <c r="Y123" s="211"/>
      <c r="Z123" s="211"/>
      <c r="AA123" s="211"/>
      <c r="AB123" s="211"/>
      <c r="AC123" s="211"/>
      <c r="AD123" s="211"/>
      <c r="AE123" s="211"/>
      <c r="AF123" s="211"/>
      <c r="AG123" s="211" t="s">
        <v>150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ht="22.5" outlineLevel="1" x14ac:dyDescent="0.2">
      <c r="A124" s="230">
        <v>84</v>
      </c>
      <c r="B124" s="231" t="s">
        <v>346</v>
      </c>
      <c r="C124" s="251" t="s">
        <v>347</v>
      </c>
      <c r="D124" s="232" t="s">
        <v>160</v>
      </c>
      <c r="E124" s="233">
        <v>5</v>
      </c>
      <c r="F124" s="234"/>
      <c r="G124" s="235">
        <f>ROUND(E124*F124,2)</f>
        <v>0</v>
      </c>
      <c r="H124" s="234"/>
      <c r="I124" s="235">
        <f>ROUND(E124*H124,2)</f>
        <v>0</v>
      </c>
      <c r="J124" s="234"/>
      <c r="K124" s="235">
        <f>ROUND(E124*J124,2)</f>
        <v>0</v>
      </c>
      <c r="L124" s="235">
        <v>21</v>
      </c>
      <c r="M124" s="235">
        <f>G124*(1+L124/100)</f>
        <v>0</v>
      </c>
      <c r="N124" s="235">
        <v>4.0000000000000002E-4</v>
      </c>
      <c r="O124" s="235">
        <f>ROUND(E124*N124,2)</f>
        <v>0</v>
      </c>
      <c r="P124" s="235">
        <v>0</v>
      </c>
      <c r="Q124" s="235">
        <f>ROUND(E124*P124,2)</f>
        <v>0</v>
      </c>
      <c r="R124" s="235" t="s">
        <v>173</v>
      </c>
      <c r="S124" s="235" t="s">
        <v>148</v>
      </c>
      <c r="T124" s="236" t="s">
        <v>148</v>
      </c>
      <c r="U124" s="221">
        <v>0</v>
      </c>
      <c r="V124" s="221">
        <f>ROUND(E124*U124,2)</f>
        <v>0</v>
      </c>
      <c r="W124" s="221"/>
      <c r="X124" s="221" t="s">
        <v>174</v>
      </c>
      <c r="Y124" s="211"/>
      <c r="Z124" s="211"/>
      <c r="AA124" s="211"/>
      <c r="AB124" s="211"/>
      <c r="AC124" s="211"/>
      <c r="AD124" s="211"/>
      <c r="AE124" s="211"/>
      <c r="AF124" s="211"/>
      <c r="AG124" s="211" t="s">
        <v>175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8">
        <v>85</v>
      </c>
      <c r="B125" s="219" t="s">
        <v>348</v>
      </c>
      <c r="C125" s="254" t="s">
        <v>349</v>
      </c>
      <c r="D125" s="220" t="s">
        <v>0</v>
      </c>
      <c r="E125" s="246"/>
      <c r="F125" s="222"/>
      <c r="G125" s="221">
        <f>ROUND(E125*F125,2)</f>
        <v>0</v>
      </c>
      <c r="H125" s="222"/>
      <c r="I125" s="221">
        <f>ROUND(E125*H125,2)</f>
        <v>0</v>
      </c>
      <c r="J125" s="222"/>
      <c r="K125" s="221">
        <f>ROUND(E125*J125,2)</f>
        <v>0</v>
      </c>
      <c r="L125" s="221">
        <v>21</v>
      </c>
      <c r="M125" s="221">
        <f>G125*(1+L125/100)</f>
        <v>0</v>
      </c>
      <c r="N125" s="221">
        <v>0</v>
      </c>
      <c r="O125" s="221">
        <f>ROUND(E125*N125,2)</f>
        <v>0</v>
      </c>
      <c r="P125" s="221">
        <v>0</v>
      </c>
      <c r="Q125" s="221">
        <f>ROUND(E125*P125,2)</f>
        <v>0</v>
      </c>
      <c r="R125" s="221" t="s">
        <v>242</v>
      </c>
      <c r="S125" s="221" t="s">
        <v>148</v>
      </c>
      <c r="T125" s="221" t="s">
        <v>148</v>
      </c>
      <c r="U125" s="221">
        <v>0</v>
      </c>
      <c r="V125" s="221">
        <f>ROUND(E125*U125,2)</f>
        <v>0</v>
      </c>
      <c r="W125" s="221"/>
      <c r="X125" s="221" t="s">
        <v>274</v>
      </c>
      <c r="Y125" s="211"/>
      <c r="Z125" s="211"/>
      <c r="AA125" s="211"/>
      <c r="AB125" s="211"/>
      <c r="AC125" s="211"/>
      <c r="AD125" s="211"/>
      <c r="AE125" s="211"/>
      <c r="AF125" s="211"/>
      <c r="AG125" s="211" t="s">
        <v>275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18"/>
      <c r="B126" s="219"/>
      <c r="C126" s="255" t="s">
        <v>343</v>
      </c>
      <c r="D126" s="247"/>
      <c r="E126" s="247"/>
      <c r="F126" s="247"/>
      <c r="G126" s="247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11"/>
      <c r="Z126" s="211"/>
      <c r="AA126" s="211"/>
      <c r="AB126" s="211"/>
      <c r="AC126" s="211"/>
      <c r="AD126" s="211"/>
      <c r="AE126" s="211"/>
      <c r="AF126" s="211"/>
      <c r="AG126" s="211" t="s">
        <v>152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x14ac:dyDescent="0.2">
      <c r="A127" s="224" t="s">
        <v>142</v>
      </c>
      <c r="B127" s="225" t="s">
        <v>89</v>
      </c>
      <c r="C127" s="250" t="s">
        <v>90</v>
      </c>
      <c r="D127" s="226"/>
      <c r="E127" s="227"/>
      <c r="F127" s="228"/>
      <c r="G127" s="228">
        <f>SUMIF(AG128:AG136,"&lt;&gt;NOR",G128:G136)</f>
        <v>0</v>
      </c>
      <c r="H127" s="228"/>
      <c r="I127" s="228">
        <f>SUM(I128:I136)</f>
        <v>0</v>
      </c>
      <c r="J127" s="228"/>
      <c r="K127" s="228">
        <f>SUM(K128:K136)</f>
        <v>0</v>
      </c>
      <c r="L127" s="228"/>
      <c r="M127" s="228">
        <f>SUM(M128:M136)</f>
        <v>0</v>
      </c>
      <c r="N127" s="228"/>
      <c r="O127" s="228">
        <f>SUM(O128:O136)</f>
        <v>0</v>
      </c>
      <c r="P127" s="228"/>
      <c r="Q127" s="228">
        <f>SUM(Q128:Q136)</f>
        <v>0</v>
      </c>
      <c r="R127" s="228"/>
      <c r="S127" s="228"/>
      <c r="T127" s="229"/>
      <c r="U127" s="223"/>
      <c r="V127" s="223">
        <f>SUM(V128:V136)</f>
        <v>5.3000000000000007</v>
      </c>
      <c r="W127" s="223"/>
      <c r="X127" s="223"/>
      <c r="AG127" t="s">
        <v>143</v>
      </c>
    </row>
    <row r="128" spans="1:60" outlineLevel="1" x14ac:dyDescent="0.2">
      <c r="A128" s="238">
        <v>86</v>
      </c>
      <c r="B128" s="239" t="s">
        <v>350</v>
      </c>
      <c r="C128" s="253" t="s">
        <v>351</v>
      </c>
      <c r="D128" s="240" t="s">
        <v>218</v>
      </c>
      <c r="E128" s="241">
        <v>1.5</v>
      </c>
      <c r="F128" s="242"/>
      <c r="G128" s="243">
        <f>ROUND(E128*F128,2)</f>
        <v>0</v>
      </c>
      <c r="H128" s="242"/>
      <c r="I128" s="243">
        <f>ROUND(E128*H128,2)</f>
        <v>0</v>
      </c>
      <c r="J128" s="242"/>
      <c r="K128" s="243">
        <f>ROUND(E128*J128,2)</f>
        <v>0</v>
      </c>
      <c r="L128" s="243">
        <v>21</v>
      </c>
      <c r="M128" s="243">
        <f>G128*(1+L128/100)</f>
        <v>0</v>
      </c>
      <c r="N128" s="243">
        <v>0</v>
      </c>
      <c r="O128" s="243">
        <f>ROUND(E128*N128,2)</f>
        <v>0</v>
      </c>
      <c r="P128" s="243">
        <v>0</v>
      </c>
      <c r="Q128" s="243">
        <f>ROUND(E128*P128,2)</f>
        <v>0</v>
      </c>
      <c r="R128" s="243" t="s">
        <v>352</v>
      </c>
      <c r="S128" s="243" t="s">
        <v>148</v>
      </c>
      <c r="T128" s="244" t="s">
        <v>148</v>
      </c>
      <c r="U128" s="221">
        <v>0.37</v>
      </c>
      <c r="V128" s="221">
        <f>ROUND(E128*U128,2)</f>
        <v>0.56000000000000005</v>
      </c>
      <c r="W128" s="221"/>
      <c r="X128" s="221" t="s">
        <v>149</v>
      </c>
      <c r="Y128" s="211"/>
      <c r="Z128" s="211"/>
      <c r="AA128" s="211"/>
      <c r="AB128" s="211"/>
      <c r="AC128" s="211"/>
      <c r="AD128" s="211"/>
      <c r="AE128" s="211"/>
      <c r="AF128" s="211"/>
      <c r="AG128" s="211" t="s">
        <v>150</v>
      </c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ht="22.5" outlineLevel="1" x14ac:dyDescent="0.2">
      <c r="A129" s="238">
        <v>87</v>
      </c>
      <c r="B129" s="239" t="s">
        <v>353</v>
      </c>
      <c r="C129" s="253" t="s">
        <v>354</v>
      </c>
      <c r="D129" s="240" t="s">
        <v>160</v>
      </c>
      <c r="E129" s="241">
        <v>2</v>
      </c>
      <c r="F129" s="242"/>
      <c r="G129" s="243">
        <f>ROUND(E129*F129,2)</f>
        <v>0</v>
      </c>
      <c r="H129" s="242"/>
      <c r="I129" s="243">
        <f>ROUND(E129*H129,2)</f>
        <v>0</v>
      </c>
      <c r="J129" s="242"/>
      <c r="K129" s="243">
        <f>ROUND(E129*J129,2)</f>
        <v>0</v>
      </c>
      <c r="L129" s="243">
        <v>21</v>
      </c>
      <c r="M129" s="243">
        <f>G129*(1+L129/100)</f>
        <v>0</v>
      </c>
      <c r="N129" s="243">
        <v>0</v>
      </c>
      <c r="O129" s="243">
        <f>ROUND(E129*N129,2)</f>
        <v>0</v>
      </c>
      <c r="P129" s="243">
        <v>0</v>
      </c>
      <c r="Q129" s="243">
        <f>ROUND(E129*P129,2)</f>
        <v>0</v>
      </c>
      <c r="R129" s="243" t="s">
        <v>352</v>
      </c>
      <c r="S129" s="243" t="s">
        <v>148</v>
      </c>
      <c r="T129" s="244" t="s">
        <v>148</v>
      </c>
      <c r="U129" s="221">
        <v>0.75</v>
      </c>
      <c r="V129" s="221">
        <f>ROUND(E129*U129,2)</f>
        <v>1.5</v>
      </c>
      <c r="W129" s="221"/>
      <c r="X129" s="221" t="s">
        <v>149</v>
      </c>
      <c r="Y129" s="211"/>
      <c r="Z129" s="211"/>
      <c r="AA129" s="211"/>
      <c r="AB129" s="211"/>
      <c r="AC129" s="211"/>
      <c r="AD129" s="211"/>
      <c r="AE129" s="211"/>
      <c r="AF129" s="211"/>
      <c r="AG129" s="211" t="s">
        <v>150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ht="22.5" outlineLevel="1" x14ac:dyDescent="0.2">
      <c r="A130" s="238">
        <v>88</v>
      </c>
      <c r="B130" s="239" t="s">
        <v>355</v>
      </c>
      <c r="C130" s="253" t="s">
        <v>356</v>
      </c>
      <c r="D130" s="240" t="s">
        <v>160</v>
      </c>
      <c r="E130" s="241">
        <v>6</v>
      </c>
      <c r="F130" s="242"/>
      <c r="G130" s="243">
        <f>ROUND(E130*F130,2)</f>
        <v>0</v>
      </c>
      <c r="H130" s="242"/>
      <c r="I130" s="243">
        <f>ROUND(E130*H130,2)</f>
        <v>0</v>
      </c>
      <c r="J130" s="242"/>
      <c r="K130" s="243">
        <f>ROUND(E130*J130,2)</f>
        <v>0</v>
      </c>
      <c r="L130" s="243">
        <v>21</v>
      </c>
      <c r="M130" s="243">
        <f>G130*(1+L130/100)</f>
        <v>0</v>
      </c>
      <c r="N130" s="243">
        <v>0</v>
      </c>
      <c r="O130" s="243">
        <f>ROUND(E130*N130,2)</f>
        <v>0</v>
      </c>
      <c r="P130" s="243">
        <v>0</v>
      </c>
      <c r="Q130" s="243">
        <f>ROUND(E130*P130,2)</f>
        <v>0</v>
      </c>
      <c r="R130" s="243" t="s">
        <v>352</v>
      </c>
      <c r="S130" s="243" t="s">
        <v>148</v>
      </c>
      <c r="T130" s="244" t="s">
        <v>148</v>
      </c>
      <c r="U130" s="221">
        <v>0.54</v>
      </c>
      <c r="V130" s="221">
        <f>ROUND(E130*U130,2)</f>
        <v>3.24</v>
      </c>
      <c r="W130" s="221"/>
      <c r="X130" s="221" t="s">
        <v>149</v>
      </c>
      <c r="Y130" s="211"/>
      <c r="Z130" s="211"/>
      <c r="AA130" s="211"/>
      <c r="AB130" s="211"/>
      <c r="AC130" s="211"/>
      <c r="AD130" s="211"/>
      <c r="AE130" s="211"/>
      <c r="AF130" s="211"/>
      <c r="AG130" s="211" t="s">
        <v>150</v>
      </c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38">
        <v>89</v>
      </c>
      <c r="B131" s="239" t="s">
        <v>357</v>
      </c>
      <c r="C131" s="253" t="s">
        <v>358</v>
      </c>
      <c r="D131" s="240" t="s">
        <v>267</v>
      </c>
      <c r="E131" s="241">
        <v>1</v>
      </c>
      <c r="F131" s="242"/>
      <c r="G131" s="243">
        <f>ROUND(E131*F131,2)</f>
        <v>0</v>
      </c>
      <c r="H131" s="242"/>
      <c r="I131" s="243">
        <f>ROUND(E131*H131,2)</f>
        <v>0</v>
      </c>
      <c r="J131" s="242"/>
      <c r="K131" s="243">
        <f>ROUND(E131*J131,2)</f>
        <v>0</v>
      </c>
      <c r="L131" s="243">
        <v>21</v>
      </c>
      <c r="M131" s="243">
        <f>G131*(1+L131/100)</f>
        <v>0</v>
      </c>
      <c r="N131" s="243">
        <v>0</v>
      </c>
      <c r="O131" s="243">
        <f>ROUND(E131*N131,2)</f>
        <v>0</v>
      </c>
      <c r="P131" s="243">
        <v>0</v>
      </c>
      <c r="Q131" s="243">
        <f>ROUND(E131*P131,2)</f>
        <v>0</v>
      </c>
      <c r="R131" s="243"/>
      <c r="S131" s="243" t="s">
        <v>268</v>
      </c>
      <c r="T131" s="244" t="s">
        <v>269</v>
      </c>
      <c r="U131" s="221">
        <v>0</v>
      </c>
      <c r="V131" s="221">
        <f>ROUND(E131*U131,2)</f>
        <v>0</v>
      </c>
      <c r="W131" s="221"/>
      <c r="X131" s="221" t="s">
        <v>149</v>
      </c>
      <c r="Y131" s="211"/>
      <c r="Z131" s="211"/>
      <c r="AA131" s="211"/>
      <c r="AB131" s="211"/>
      <c r="AC131" s="211"/>
      <c r="AD131" s="211"/>
      <c r="AE131" s="211"/>
      <c r="AF131" s="211"/>
      <c r="AG131" s="211" t="s">
        <v>150</v>
      </c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ht="45" outlineLevel="1" x14ac:dyDescent="0.2">
      <c r="A132" s="238">
        <v>90</v>
      </c>
      <c r="B132" s="239" t="s">
        <v>359</v>
      </c>
      <c r="C132" s="253" t="s">
        <v>360</v>
      </c>
      <c r="D132" s="240" t="s">
        <v>160</v>
      </c>
      <c r="E132" s="241">
        <v>6</v>
      </c>
      <c r="F132" s="242"/>
      <c r="G132" s="243">
        <f>ROUND(E132*F132,2)</f>
        <v>0</v>
      </c>
      <c r="H132" s="242"/>
      <c r="I132" s="243">
        <f>ROUND(E132*H132,2)</f>
        <v>0</v>
      </c>
      <c r="J132" s="242"/>
      <c r="K132" s="243">
        <f>ROUND(E132*J132,2)</f>
        <v>0</v>
      </c>
      <c r="L132" s="243">
        <v>21</v>
      </c>
      <c r="M132" s="243">
        <f>G132*(1+L132/100)</f>
        <v>0</v>
      </c>
      <c r="N132" s="243">
        <v>7.5000000000000002E-4</v>
      </c>
      <c r="O132" s="243">
        <f>ROUND(E132*N132,2)</f>
        <v>0</v>
      </c>
      <c r="P132" s="243">
        <v>0</v>
      </c>
      <c r="Q132" s="243">
        <f>ROUND(E132*P132,2)</f>
        <v>0</v>
      </c>
      <c r="R132" s="243" t="s">
        <v>173</v>
      </c>
      <c r="S132" s="243" t="s">
        <v>148</v>
      </c>
      <c r="T132" s="244" t="s">
        <v>148</v>
      </c>
      <c r="U132" s="221">
        <v>0</v>
      </c>
      <c r="V132" s="221">
        <f>ROUND(E132*U132,2)</f>
        <v>0</v>
      </c>
      <c r="W132" s="221"/>
      <c r="X132" s="221" t="s">
        <v>174</v>
      </c>
      <c r="Y132" s="211"/>
      <c r="Z132" s="211"/>
      <c r="AA132" s="211"/>
      <c r="AB132" s="211"/>
      <c r="AC132" s="211"/>
      <c r="AD132" s="211"/>
      <c r="AE132" s="211"/>
      <c r="AF132" s="211"/>
      <c r="AG132" s="211" t="s">
        <v>175</v>
      </c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ht="22.5" outlineLevel="1" x14ac:dyDescent="0.2">
      <c r="A133" s="238">
        <v>91</v>
      </c>
      <c r="B133" s="239" t="s">
        <v>361</v>
      </c>
      <c r="C133" s="253" t="s">
        <v>362</v>
      </c>
      <c r="D133" s="240" t="s">
        <v>160</v>
      </c>
      <c r="E133" s="241">
        <v>2</v>
      </c>
      <c r="F133" s="242"/>
      <c r="G133" s="243">
        <f>ROUND(E133*F133,2)</f>
        <v>0</v>
      </c>
      <c r="H133" s="242"/>
      <c r="I133" s="243">
        <f>ROUND(E133*H133,2)</f>
        <v>0</v>
      </c>
      <c r="J133" s="242"/>
      <c r="K133" s="243">
        <f>ROUND(E133*J133,2)</f>
        <v>0</v>
      </c>
      <c r="L133" s="243">
        <v>21</v>
      </c>
      <c r="M133" s="243">
        <f>G133*(1+L133/100)</f>
        <v>0</v>
      </c>
      <c r="N133" s="243">
        <v>6.4999999999999997E-4</v>
      </c>
      <c r="O133" s="243">
        <f>ROUND(E133*N133,2)</f>
        <v>0</v>
      </c>
      <c r="P133" s="243">
        <v>0</v>
      </c>
      <c r="Q133" s="243">
        <f>ROUND(E133*P133,2)</f>
        <v>0</v>
      </c>
      <c r="R133" s="243" t="s">
        <v>173</v>
      </c>
      <c r="S133" s="243" t="s">
        <v>148</v>
      </c>
      <c r="T133" s="244" t="s">
        <v>148</v>
      </c>
      <c r="U133" s="221">
        <v>0</v>
      </c>
      <c r="V133" s="221">
        <f>ROUND(E133*U133,2)</f>
        <v>0</v>
      </c>
      <c r="W133" s="221"/>
      <c r="X133" s="221" t="s">
        <v>174</v>
      </c>
      <c r="Y133" s="211"/>
      <c r="Z133" s="211"/>
      <c r="AA133" s="211"/>
      <c r="AB133" s="211"/>
      <c r="AC133" s="211"/>
      <c r="AD133" s="211"/>
      <c r="AE133" s="211"/>
      <c r="AF133" s="211"/>
      <c r="AG133" s="211" t="s">
        <v>175</v>
      </c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ht="22.5" outlineLevel="1" x14ac:dyDescent="0.2">
      <c r="A134" s="230">
        <v>92</v>
      </c>
      <c r="B134" s="231" t="s">
        <v>363</v>
      </c>
      <c r="C134" s="251" t="s">
        <v>364</v>
      </c>
      <c r="D134" s="232" t="s">
        <v>218</v>
      </c>
      <c r="E134" s="233">
        <v>1.5149999999999999</v>
      </c>
      <c r="F134" s="234"/>
      <c r="G134" s="235">
        <f>ROUND(E134*F134,2)</f>
        <v>0</v>
      </c>
      <c r="H134" s="234"/>
      <c r="I134" s="235">
        <f>ROUND(E134*H134,2)</f>
        <v>0</v>
      </c>
      <c r="J134" s="234"/>
      <c r="K134" s="235">
        <f>ROUND(E134*J134,2)</f>
        <v>0</v>
      </c>
      <c r="L134" s="235">
        <v>21</v>
      </c>
      <c r="M134" s="235">
        <f>G134*(1+L134/100)</f>
        <v>0</v>
      </c>
      <c r="N134" s="235">
        <v>2.5600000000000002E-3</v>
      </c>
      <c r="O134" s="235">
        <f>ROUND(E134*N134,2)</f>
        <v>0</v>
      </c>
      <c r="P134" s="235">
        <v>0</v>
      </c>
      <c r="Q134" s="235">
        <f>ROUND(E134*P134,2)</f>
        <v>0</v>
      </c>
      <c r="R134" s="235" t="s">
        <v>173</v>
      </c>
      <c r="S134" s="235" t="s">
        <v>148</v>
      </c>
      <c r="T134" s="236" t="s">
        <v>148</v>
      </c>
      <c r="U134" s="221">
        <v>0</v>
      </c>
      <c r="V134" s="221">
        <f>ROUND(E134*U134,2)</f>
        <v>0</v>
      </c>
      <c r="W134" s="221"/>
      <c r="X134" s="221" t="s">
        <v>174</v>
      </c>
      <c r="Y134" s="211"/>
      <c r="Z134" s="211"/>
      <c r="AA134" s="211"/>
      <c r="AB134" s="211"/>
      <c r="AC134" s="211"/>
      <c r="AD134" s="211"/>
      <c r="AE134" s="211"/>
      <c r="AF134" s="211"/>
      <c r="AG134" s="211" t="s">
        <v>175</v>
      </c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8">
        <v>93</v>
      </c>
      <c r="B135" s="219" t="s">
        <v>365</v>
      </c>
      <c r="C135" s="254" t="s">
        <v>366</v>
      </c>
      <c r="D135" s="220" t="s">
        <v>0</v>
      </c>
      <c r="E135" s="246"/>
      <c r="F135" s="222"/>
      <c r="G135" s="221">
        <f>ROUND(E135*F135,2)</f>
        <v>0</v>
      </c>
      <c r="H135" s="222"/>
      <c r="I135" s="221">
        <f>ROUND(E135*H135,2)</f>
        <v>0</v>
      </c>
      <c r="J135" s="222"/>
      <c r="K135" s="221">
        <f>ROUND(E135*J135,2)</f>
        <v>0</v>
      </c>
      <c r="L135" s="221">
        <v>21</v>
      </c>
      <c r="M135" s="221">
        <f>G135*(1+L135/100)</f>
        <v>0</v>
      </c>
      <c r="N135" s="221">
        <v>0</v>
      </c>
      <c r="O135" s="221">
        <f>ROUND(E135*N135,2)</f>
        <v>0</v>
      </c>
      <c r="P135" s="221">
        <v>0</v>
      </c>
      <c r="Q135" s="221">
        <f>ROUND(E135*P135,2)</f>
        <v>0</v>
      </c>
      <c r="R135" s="221" t="s">
        <v>352</v>
      </c>
      <c r="S135" s="221" t="s">
        <v>148</v>
      </c>
      <c r="T135" s="221" t="s">
        <v>148</v>
      </c>
      <c r="U135" s="221">
        <v>0</v>
      </c>
      <c r="V135" s="221">
        <f>ROUND(E135*U135,2)</f>
        <v>0</v>
      </c>
      <c r="W135" s="221"/>
      <c r="X135" s="221" t="s">
        <v>274</v>
      </c>
      <c r="Y135" s="211"/>
      <c r="Z135" s="211"/>
      <c r="AA135" s="211"/>
      <c r="AB135" s="211"/>
      <c r="AC135" s="211"/>
      <c r="AD135" s="211"/>
      <c r="AE135" s="211"/>
      <c r="AF135" s="211"/>
      <c r="AG135" s="211" t="s">
        <v>275</v>
      </c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55" t="s">
        <v>343</v>
      </c>
      <c r="D136" s="247"/>
      <c r="E136" s="247"/>
      <c r="F136" s="247"/>
      <c r="G136" s="247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152</v>
      </c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x14ac:dyDescent="0.2">
      <c r="A137" s="224" t="s">
        <v>142</v>
      </c>
      <c r="B137" s="225" t="s">
        <v>91</v>
      </c>
      <c r="C137" s="250" t="s">
        <v>92</v>
      </c>
      <c r="D137" s="226"/>
      <c r="E137" s="227"/>
      <c r="F137" s="228"/>
      <c r="G137" s="228">
        <f>SUMIF(AG138:AG142,"&lt;&gt;NOR",G138:G142)</f>
        <v>0</v>
      </c>
      <c r="H137" s="228"/>
      <c r="I137" s="228">
        <f>SUM(I138:I142)</f>
        <v>0</v>
      </c>
      <c r="J137" s="228"/>
      <c r="K137" s="228">
        <f>SUM(K138:K142)</f>
        <v>0</v>
      </c>
      <c r="L137" s="228"/>
      <c r="M137" s="228">
        <f>SUM(M138:M142)</f>
        <v>0</v>
      </c>
      <c r="N137" s="228"/>
      <c r="O137" s="228">
        <f>SUM(O138:O142)</f>
        <v>0</v>
      </c>
      <c r="P137" s="228"/>
      <c r="Q137" s="228">
        <f>SUM(Q138:Q142)</f>
        <v>0</v>
      </c>
      <c r="R137" s="228"/>
      <c r="S137" s="228"/>
      <c r="T137" s="229"/>
      <c r="U137" s="223"/>
      <c r="V137" s="223">
        <f>SUM(V138:V142)</f>
        <v>0</v>
      </c>
      <c r="W137" s="223"/>
      <c r="X137" s="223"/>
      <c r="AG137" t="s">
        <v>143</v>
      </c>
    </row>
    <row r="138" spans="1:60" outlineLevel="1" x14ac:dyDescent="0.2">
      <c r="A138" s="238">
        <v>94</v>
      </c>
      <c r="B138" s="239" t="s">
        <v>367</v>
      </c>
      <c r="C138" s="253" t="s">
        <v>368</v>
      </c>
      <c r="D138" s="240" t="s">
        <v>160</v>
      </c>
      <c r="E138" s="241">
        <v>21</v>
      </c>
      <c r="F138" s="242"/>
      <c r="G138" s="243">
        <f>ROUND(E138*F138,2)</f>
        <v>0</v>
      </c>
      <c r="H138" s="242"/>
      <c r="I138" s="243">
        <f>ROUND(E138*H138,2)</f>
        <v>0</v>
      </c>
      <c r="J138" s="242"/>
      <c r="K138" s="243">
        <f>ROUND(E138*J138,2)</f>
        <v>0</v>
      </c>
      <c r="L138" s="243">
        <v>21</v>
      </c>
      <c r="M138" s="243">
        <f>G138*(1+L138/100)</f>
        <v>0</v>
      </c>
      <c r="N138" s="243">
        <v>0</v>
      </c>
      <c r="O138" s="243">
        <f>ROUND(E138*N138,2)</f>
        <v>0</v>
      </c>
      <c r="P138" s="243">
        <v>0</v>
      </c>
      <c r="Q138" s="243">
        <f>ROUND(E138*P138,2)</f>
        <v>0</v>
      </c>
      <c r="R138" s="243"/>
      <c r="S138" s="243" t="s">
        <v>268</v>
      </c>
      <c r="T138" s="244" t="s">
        <v>269</v>
      </c>
      <c r="U138" s="221">
        <v>0</v>
      </c>
      <c r="V138" s="221">
        <f>ROUND(E138*U138,2)</f>
        <v>0</v>
      </c>
      <c r="W138" s="221"/>
      <c r="X138" s="221" t="s">
        <v>149</v>
      </c>
      <c r="Y138" s="211"/>
      <c r="Z138" s="211"/>
      <c r="AA138" s="211"/>
      <c r="AB138" s="211"/>
      <c r="AC138" s="211"/>
      <c r="AD138" s="211"/>
      <c r="AE138" s="211"/>
      <c r="AF138" s="211"/>
      <c r="AG138" s="211" t="s">
        <v>150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outlineLevel="1" x14ac:dyDescent="0.2">
      <c r="A139" s="238">
        <v>95</v>
      </c>
      <c r="B139" s="239" t="s">
        <v>369</v>
      </c>
      <c r="C139" s="253" t="s">
        <v>370</v>
      </c>
      <c r="D139" s="240" t="s">
        <v>160</v>
      </c>
      <c r="E139" s="241">
        <v>23</v>
      </c>
      <c r="F139" s="242"/>
      <c r="G139" s="243">
        <f>ROUND(E139*F139,2)</f>
        <v>0</v>
      </c>
      <c r="H139" s="242"/>
      <c r="I139" s="243">
        <f>ROUND(E139*H139,2)</f>
        <v>0</v>
      </c>
      <c r="J139" s="242"/>
      <c r="K139" s="243">
        <f>ROUND(E139*J139,2)</f>
        <v>0</v>
      </c>
      <c r="L139" s="243">
        <v>21</v>
      </c>
      <c r="M139" s="243">
        <f>G139*(1+L139/100)</f>
        <v>0</v>
      </c>
      <c r="N139" s="243">
        <v>0</v>
      </c>
      <c r="O139" s="243">
        <f>ROUND(E139*N139,2)</f>
        <v>0</v>
      </c>
      <c r="P139" s="243">
        <v>0</v>
      </c>
      <c r="Q139" s="243">
        <f>ROUND(E139*P139,2)</f>
        <v>0</v>
      </c>
      <c r="R139" s="243"/>
      <c r="S139" s="243" t="s">
        <v>268</v>
      </c>
      <c r="T139" s="244" t="s">
        <v>269</v>
      </c>
      <c r="U139" s="221">
        <v>0</v>
      </c>
      <c r="V139" s="221">
        <f>ROUND(E139*U139,2)</f>
        <v>0</v>
      </c>
      <c r="W139" s="221"/>
      <c r="X139" s="221" t="s">
        <v>149</v>
      </c>
      <c r="Y139" s="211"/>
      <c r="Z139" s="211"/>
      <c r="AA139" s="211"/>
      <c r="AB139" s="211"/>
      <c r="AC139" s="211"/>
      <c r="AD139" s="211"/>
      <c r="AE139" s="211"/>
      <c r="AF139" s="211"/>
      <c r="AG139" s="211" t="s">
        <v>150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38">
        <v>96</v>
      </c>
      <c r="B140" s="239" t="s">
        <v>371</v>
      </c>
      <c r="C140" s="253" t="s">
        <v>372</v>
      </c>
      <c r="D140" s="240" t="s">
        <v>160</v>
      </c>
      <c r="E140" s="241">
        <v>6</v>
      </c>
      <c r="F140" s="242"/>
      <c r="G140" s="243">
        <f>ROUND(E140*F140,2)</f>
        <v>0</v>
      </c>
      <c r="H140" s="242"/>
      <c r="I140" s="243">
        <f>ROUND(E140*H140,2)</f>
        <v>0</v>
      </c>
      <c r="J140" s="242"/>
      <c r="K140" s="243">
        <f>ROUND(E140*J140,2)</f>
        <v>0</v>
      </c>
      <c r="L140" s="243">
        <v>21</v>
      </c>
      <c r="M140" s="243">
        <f>G140*(1+L140/100)</f>
        <v>0</v>
      </c>
      <c r="N140" s="243">
        <v>0</v>
      </c>
      <c r="O140" s="243">
        <f>ROUND(E140*N140,2)</f>
        <v>0</v>
      </c>
      <c r="P140" s="243">
        <v>0</v>
      </c>
      <c r="Q140" s="243">
        <f>ROUND(E140*P140,2)</f>
        <v>0</v>
      </c>
      <c r="R140" s="243"/>
      <c r="S140" s="243" t="s">
        <v>268</v>
      </c>
      <c r="T140" s="244" t="s">
        <v>269</v>
      </c>
      <c r="U140" s="221">
        <v>0</v>
      </c>
      <c r="V140" s="221">
        <f>ROUND(E140*U140,2)</f>
        <v>0</v>
      </c>
      <c r="W140" s="221"/>
      <c r="X140" s="221" t="s">
        <v>149</v>
      </c>
      <c r="Y140" s="211"/>
      <c r="Z140" s="211"/>
      <c r="AA140" s="211"/>
      <c r="AB140" s="211"/>
      <c r="AC140" s="211"/>
      <c r="AD140" s="211"/>
      <c r="AE140" s="211"/>
      <c r="AF140" s="211"/>
      <c r="AG140" s="211" t="s">
        <v>150</v>
      </c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1" x14ac:dyDescent="0.2">
      <c r="A141" s="238">
        <v>97</v>
      </c>
      <c r="B141" s="239" t="s">
        <v>373</v>
      </c>
      <c r="C141" s="253" t="s">
        <v>374</v>
      </c>
      <c r="D141" s="240" t="s">
        <v>267</v>
      </c>
      <c r="E141" s="241">
        <v>1</v>
      </c>
      <c r="F141" s="242"/>
      <c r="G141" s="243">
        <f>ROUND(E141*F141,2)</f>
        <v>0</v>
      </c>
      <c r="H141" s="242"/>
      <c r="I141" s="243">
        <f>ROUND(E141*H141,2)</f>
        <v>0</v>
      </c>
      <c r="J141" s="242"/>
      <c r="K141" s="243">
        <f>ROUND(E141*J141,2)</f>
        <v>0</v>
      </c>
      <c r="L141" s="243">
        <v>21</v>
      </c>
      <c r="M141" s="243">
        <f>G141*(1+L141/100)</f>
        <v>0</v>
      </c>
      <c r="N141" s="243">
        <v>0</v>
      </c>
      <c r="O141" s="243">
        <f>ROUND(E141*N141,2)</f>
        <v>0</v>
      </c>
      <c r="P141" s="243">
        <v>0</v>
      </c>
      <c r="Q141" s="243">
        <f>ROUND(E141*P141,2)</f>
        <v>0</v>
      </c>
      <c r="R141" s="243"/>
      <c r="S141" s="243" t="s">
        <v>268</v>
      </c>
      <c r="T141" s="244" t="s">
        <v>269</v>
      </c>
      <c r="U141" s="221">
        <v>0</v>
      </c>
      <c r="V141" s="221">
        <f>ROUND(E141*U141,2)</f>
        <v>0</v>
      </c>
      <c r="W141" s="221"/>
      <c r="X141" s="221" t="s">
        <v>149</v>
      </c>
      <c r="Y141" s="211"/>
      <c r="Z141" s="211"/>
      <c r="AA141" s="211"/>
      <c r="AB141" s="211"/>
      <c r="AC141" s="211"/>
      <c r="AD141" s="211"/>
      <c r="AE141" s="211"/>
      <c r="AF141" s="211"/>
      <c r="AG141" s="211" t="s">
        <v>150</v>
      </c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 x14ac:dyDescent="0.2">
      <c r="A142" s="238">
        <v>98</v>
      </c>
      <c r="B142" s="239" t="s">
        <v>375</v>
      </c>
      <c r="C142" s="253" t="s">
        <v>280</v>
      </c>
      <c r="D142" s="240" t="s">
        <v>267</v>
      </c>
      <c r="E142" s="241">
        <v>1</v>
      </c>
      <c r="F142" s="242"/>
      <c r="G142" s="243">
        <f>ROUND(E142*F142,2)</f>
        <v>0</v>
      </c>
      <c r="H142" s="242"/>
      <c r="I142" s="243">
        <f>ROUND(E142*H142,2)</f>
        <v>0</v>
      </c>
      <c r="J142" s="242"/>
      <c r="K142" s="243">
        <f>ROUND(E142*J142,2)</f>
        <v>0</v>
      </c>
      <c r="L142" s="243">
        <v>21</v>
      </c>
      <c r="M142" s="243">
        <f>G142*(1+L142/100)</f>
        <v>0</v>
      </c>
      <c r="N142" s="243">
        <v>0</v>
      </c>
      <c r="O142" s="243">
        <f>ROUND(E142*N142,2)</f>
        <v>0</v>
      </c>
      <c r="P142" s="243">
        <v>0</v>
      </c>
      <c r="Q142" s="243">
        <f>ROUND(E142*P142,2)</f>
        <v>0</v>
      </c>
      <c r="R142" s="243"/>
      <c r="S142" s="243" t="s">
        <v>268</v>
      </c>
      <c r="T142" s="244" t="s">
        <v>269</v>
      </c>
      <c r="U142" s="221">
        <v>0</v>
      </c>
      <c r="V142" s="221">
        <f>ROUND(E142*U142,2)</f>
        <v>0</v>
      </c>
      <c r="W142" s="221"/>
      <c r="X142" s="221" t="s">
        <v>149</v>
      </c>
      <c r="Y142" s="211"/>
      <c r="Z142" s="211"/>
      <c r="AA142" s="211"/>
      <c r="AB142" s="211"/>
      <c r="AC142" s="211"/>
      <c r="AD142" s="211"/>
      <c r="AE142" s="211"/>
      <c r="AF142" s="211"/>
      <c r="AG142" s="211" t="s">
        <v>150</v>
      </c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x14ac:dyDescent="0.2">
      <c r="A143" s="224" t="s">
        <v>142</v>
      </c>
      <c r="B143" s="225" t="s">
        <v>93</v>
      </c>
      <c r="C143" s="250" t="s">
        <v>94</v>
      </c>
      <c r="D143" s="226"/>
      <c r="E143" s="227"/>
      <c r="F143" s="228"/>
      <c r="G143" s="228">
        <f>SUMIF(AG144:AG156,"&lt;&gt;NOR",G144:G156)</f>
        <v>0</v>
      </c>
      <c r="H143" s="228"/>
      <c r="I143" s="228">
        <f>SUM(I144:I156)</f>
        <v>0</v>
      </c>
      <c r="J143" s="228"/>
      <c r="K143" s="228">
        <f>SUM(K144:K156)</f>
        <v>0</v>
      </c>
      <c r="L143" s="228"/>
      <c r="M143" s="228">
        <f>SUM(M144:M156)</f>
        <v>0</v>
      </c>
      <c r="N143" s="228"/>
      <c r="O143" s="228">
        <f>SUM(O144:O156)</f>
        <v>0.77</v>
      </c>
      <c r="P143" s="228"/>
      <c r="Q143" s="228">
        <f>SUM(Q144:Q156)</f>
        <v>0</v>
      </c>
      <c r="R143" s="228"/>
      <c r="S143" s="228"/>
      <c r="T143" s="229"/>
      <c r="U143" s="223"/>
      <c r="V143" s="223">
        <f>SUM(V144:V156)</f>
        <v>79.14</v>
      </c>
      <c r="W143" s="223"/>
      <c r="X143" s="223"/>
      <c r="AG143" t="s">
        <v>143</v>
      </c>
    </row>
    <row r="144" spans="1:60" outlineLevel="1" x14ac:dyDescent="0.2">
      <c r="A144" s="238">
        <v>99</v>
      </c>
      <c r="B144" s="239" t="s">
        <v>376</v>
      </c>
      <c r="C144" s="253" t="s">
        <v>377</v>
      </c>
      <c r="D144" s="240" t="s">
        <v>160</v>
      </c>
      <c r="E144" s="241">
        <v>16</v>
      </c>
      <c r="F144" s="242"/>
      <c r="G144" s="243">
        <f>ROUND(E144*F144,2)</f>
        <v>0</v>
      </c>
      <c r="H144" s="242"/>
      <c r="I144" s="243">
        <f>ROUND(E144*H144,2)</f>
        <v>0</v>
      </c>
      <c r="J144" s="242"/>
      <c r="K144" s="243">
        <f>ROUND(E144*J144,2)</f>
        <v>0</v>
      </c>
      <c r="L144" s="243">
        <v>21</v>
      </c>
      <c r="M144" s="243">
        <f>G144*(1+L144/100)</f>
        <v>0</v>
      </c>
      <c r="N144" s="243">
        <v>2.0000000000000002E-5</v>
      </c>
      <c r="O144" s="243">
        <f>ROUND(E144*N144,2)</f>
        <v>0</v>
      </c>
      <c r="P144" s="243">
        <v>0</v>
      </c>
      <c r="Q144" s="243">
        <f>ROUND(E144*P144,2)</f>
        <v>0</v>
      </c>
      <c r="R144" s="243" t="s">
        <v>378</v>
      </c>
      <c r="S144" s="243" t="s">
        <v>148</v>
      </c>
      <c r="T144" s="244" t="s">
        <v>148</v>
      </c>
      <c r="U144" s="221">
        <v>4.0199999999999996</v>
      </c>
      <c r="V144" s="221">
        <f>ROUND(E144*U144,2)</f>
        <v>64.319999999999993</v>
      </c>
      <c r="W144" s="221"/>
      <c r="X144" s="221" t="s">
        <v>149</v>
      </c>
      <c r="Y144" s="211"/>
      <c r="Z144" s="211"/>
      <c r="AA144" s="211"/>
      <c r="AB144" s="211"/>
      <c r="AC144" s="211"/>
      <c r="AD144" s="211"/>
      <c r="AE144" s="211"/>
      <c r="AF144" s="211"/>
      <c r="AG144" s="211" t="s">
        <v>150</v>
      </c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38">
        <v>100</v>
      </c>
      <c r="B145" s="239" t="s">
        <v>379</v>
      </c>
      <c r="C145" s="253" t="s">
        <v>380</v>
      </c>
      <c r="D145" s="240" t="s">
        <v>160</v>
      </c>
      <c r="E145" s="241">
        <v>3</v>
      </c>
      <c r="F145" s="242"/>
      <c r="G145" s="243">
        <f>ROUND(E145*F145,2)</f>
        <v>0</v>
      </c>
      <c r="H145" s="242"/>
      <c r="I145" s="243">
        <f>ROUND(E145*H145,2)</f>
        <v>0</v>
      </c>
      <c r="J145" s="242"/>
      <c r="K145" s="243">
        <f>ROUND(E145*J145,2)</f>
        <v>0</v>
      </c>
      <c r="L145" s="243">
        <v>21</v>
      </c>
      <c r="M145" s="243">
        <f>G145*(1+L145/100)</f>
        <v>0</v>
      </c>
      <c r="N145" s="243">
        <v>0</v>
      </c>
      <c r="O145" s="243">
        <f>ROUND(E145*N145,2)</f>
        <v>0</v>
      </c>
      <c r="P145" s="243">
        <v>0</v>
      </c>
      <c r="Q145" s="243">
        <f>ROUND(E145*P145,2)</f>
        <v>0</v>
      </c>
      <c r="R145" s="243" t="s">
        <v>378</v>
      </c>
      <c r="S145" s="243" t="s">
        <v>148</v>
      </c>
      <c r="T145" s="244" t="s">
        <v>148</v>
      </c>
      <c r="U145" s="221">
        <v>0.78</v>
      </c>
      <c r="V145" s="221">
        <f>ROUND(E145*U145,2)</f>
        <v>2.34</v>
      </c>
      <c r="W145" s="221"/>
      <c r="X145" s="221" t="s">
        <v>149</v>
      </c>
      <c r="Y145" s="211"/>
      <c r="Z145" s="211"/>
      <c r="AA145" s="211"/>
      <c r="AB145" s="211"/>
      <c r="AC145" s="211"/>
      <c r="AD145" s="211"/>
      <c r="AE145" s="211"/>
      <c r="AF145" s="211"/>
      <c r="AG145" s="211" t="s">
        <v>150</v>
      </c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1" x14ac:dyDescent="0.2">
      <c r="A146" s="238">
        <v>101</v>
      </c>
      <c r="B146" s="239" t="s">
        <v>379</v>
      </c>
      <c r="C146" s="253" t="s">
        <v>380</v>
      </c>
      <c r="D146" s="240" t="s">
        <v>160</v>
      </c>
      <c r="E146" s="241">
        <v>16</v>
      </c>
      <c r="F146" s="242"/>
      <c r="G146" s="243">
        <f>ROUND(E146*F146,2)</f>
        <v>0</v>
      </c>
      <c r="H146" s="242"/>
      <c r="I146" s="243">
        <f>ROUND(E146*H146,2)</f>
        <v>0</v>
      </c>
      <c r="J146" s="242"/>
      <c r="K146" s="243">
        <f>ROUND(E146*J146,2)</f>
        <v>0</v>
      </c>
      <c r="L146" s="243">
        <v>21</v>
      </c>
      <c r="M146" s="243">
        <f>G146*(1+L146/100)</f>
        <v>0</v>
      </c>
      <c r="N146" s="243">
        <v>0</v>
      </c>
      <c r="O146" s="243">
        <f>ROUND(E146*N146,2)</f>
        <v>0</v>
      </c>
      <c r="P146" s="243">
        <v>0</v>
      </c>
      <c r="Q146" s="243">
        <f>ROUND(E146*P146,2)</f>
        <v>0</v>
      </c>
      <c r="R146" s="243" t="s">
        <v>378</v>
      </c>
      <c r="S146" s="243" t="s">
        <v>148</v>
      </c>
      <c r="T146" s="244" t="s">
        <v>148</v>
      </c>
      <c r="U146" s="221">
        <v>0.78</v>
      </c>
      <c r="V146" s="221">
        <f>ROUND(E146*U146,2)</f>
        <v>12.48</v>
      </c>
      <c r="W146" s="221"/>
      <c r="X146" s="221" t="s">
        <v>149</v>
      </c>
      <c r="Y146" s="211"/>
      <c r="Z146" s="211"/>
      <c r="AA146" s="211"/>
      <c r="AB146" s="211"/>
      <c r="AC146" s="211"/>
      <c r="AD146" s="211"/>
      <c r="AE146" s="211"/>
      <c r="AF146" s="211"/>
      <c r="AG146" s="211" t="s">
        <v>150</v>
      </c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outlineLevel="1" x14ac:dyDescent="0.2">
      <c r="A147" s="238">
        <v>102</v>
      </c>
      <c r="B147" s="239" t="s">
        <v>381</v>
      </c>
      <c r="C147" s="253" t="s">
        <v>382</v>
      </c>
      <c r="D147" s="240" t="s">
        <v>160</v>
      </c>
      <c r="E147" s="241">
        <v>16</v>
      </c>
      <c r="F147" s="242"/>
      <c r="G147" s="243">
        <f>ROUND(E147*F147,2)</f>
        <v>0</v>
      </c>
      <c r="H147" s="242"/>
      <c r="I147" s="243">
        <f>ROUND(E147*H147,2)</f>
        <v>0</v>
      </c>
      <c r="J147" s="242"/>
      <c r="K147" s="243">
        <f>ROUND(E147*J147,2)</f>
        <v>0</v>
      </c>
      <c r="L147" s="243">
        <v>21</v>
      </c>
      <c r="M147" s="243">
        <f>G147*(1+L147/100)</f>
        <v>0</v>
      </c>
      <c r="N147" s="243">
        <v>8.0000000000000004E-4</v>
      </c>
      <c r="O147" s="243">
        <f>ROUND(E147*N147,2)</f>
        <v>0.01</v>
      </c>
      <c r="P147" s="243">
        <v>0</v>
      </c>
      <c r="Q147" s="243">
        <f>ROUND(E147*P147,2)</f>
        <v>0</v>
      </c>
      <c r="R147" s="243"/>
      <c r="S147" s="243" t="s">
        <v>268</v>
      </c>
      <c r="T147" s="244" t="s">
        <v>148</v>
      </c>
      <c r="U147" s="221">
        <v>0</v>
      </c>
      <c r="V147" s="221">
        <f>ROUND(E147*U147,2)</f>
        <v>0</v>
      </c>
      <c r="W147" s="221"/>
      <c r="X147" s="221" t="s">
        <v>174</v>
      </c>
      <c r="Y147" s="211"/>
      <c r="Z147" s="211"/>
      <c r="AA147" s="211"/>
      <c r="AB147" s="211"/>
      <c r="AC147" s="211"/>
      <c r="AD147" s="211"/>
      <c r="AE147" s="211"/>
      <c r="AF147" s="211"/>
      <c r="AG147" s="211" t="s">
        <v>175</v>
      </c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outlineLevel="1" x14ac:dyDescent="0.2">
      <c r="A148" s="238">
        <v>103</v>
      </c>
      <c r="B148" s="239" t="s">
        <v>383</v>
      </c>
      <c r="C148" s="253" t="s">
        <v>384</v>
      </c>
      <c r="D148" s="240" t="s">
        <v>160</v>
      </c>
      <c r="E148" s="241">
        <v>3</v>
      </c>
      <c r="F148" s="242"/>
      <c r="G148" s="243">
        <f>ROUND(E148*F148,2)</f>
        <v>0</v>
      </c>
      <c r="H148" s="242"/>
      <c r="I148" s="243">
        <f>ROUND(E148*H148,2)</f>
        <v>0</v>
      </c>
      <c r="J148" s="242"/>
      <c r="K148" s="243">
        <f>ROUND(E148*J148,2)</f>
        <v>0</v>
      </c>
      <c r="L148" s="243">
        <v>21</v>
      </c>
      <c r="M148" s="243">
        <f>G148*(1+L148/100)</f>
        <v>0</v>
      </c>
      <c r="N148" s="243">
        <v>0</v>
      </c>
      <c r="O148" s="243">
        <f>ROUND(E148*N148,2)</f>
        <v>0</v>
      </c>
      <c r="P148" s="243">
        <v>0</v>
      </c>
      <c r="Q148" s="243">
        <f>ROUND(E148*P148,2)</f>
        <v>0</v>
      </c>
      <c r="R148" s="243"/>
      <c r="S148" s="243" t="s">
        <v>268</v>
      </c>
      <c r="T148" s="244" t="s">
        <v>269</v>
      </c>
      <c r="U148" s="221">
        <v>0</v>
      </c>
      <c r="V148" s="221">
        <f>ROUND(E148*U148,2)</f>
        <v>0</v>
      </c>
      <c r="W148" s="221"/>
      <c r="X148" s="221" t="s">
        <v>174</v>
      </c>
      <c r="Y148" s="211"/>
      <c r="Z148" s="211"/>
      <c r="AA148" s="211"/>
      <c r="AB148" s="211"/>
      <c r="AC148" s="211"/>
      <c r="AD148" s="211"/>
      <c r="AE148" s="211"/>
      <c r="AF148" s="211"/>
      <c r="AG148" s="211" t="s">
        <v>175</v>
      </c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ht="22.5" outlineLevel="1" x14ac:dyDescent="0.2">
      <c r="A149" s="238">
        <v>104</v>
      </c>
      <c r="B149" s="239" t="s">
        <v>385</v>
      </c>
      <c r="C149" s="253" t="s">
        <v>386</v>
      </c>
      <c r="D149" s="240" t="s">
        <v>160</v>
      </c>
      <c r="E149" s="241">
        <v>1</v>
      </c>
      <c r="F149" s="242"/>
      <c r="G149" s="243">
        <f>ROUND(E149*F149,2)</f>
        <v>0</v>
      </c>
      <c r="H149" s="242"/>
      <c r="I149" s="243">
        <f>ROUND(E149*H149,2)</f>
        <v>0</v>
      </c>
      <c r="J149" s="242"/>
      <c r="K149" s="243">
        <f>ROUND(E149*J149,2)</f>
        <v>0</v>
      </c>
      <c r="L149" s="243">
        <v>21</v>
      </c>
      <c r="M149" s="243">
        <f>G149*(1+L149/100)</f>
        <v>0</v>
      </c>
      <c r="N149" s="243">
        <v>2.5000000000000001E-2</v>
      </c>
      <c r="O149" s="243">
        <f>ROUND(E149*N149,2)</f>
        <v>0.03</v>
      </c>
      <c r="P149" s="243">
        <v>0</v>
      </c>
      <c r="Q149" s="243">
        <f>ROUND(E149*P149,2)</f>
        <v>0</v>
      </c>
      <c r="R149" s="243" t="s">
        <v>173</v>
      </c>
      <c r="S149" s="243" t="s">
        <v>148</v>
      </c>
      <c r="T149" s="244" t="s">
        <v>148</v>
      </c>
      <c r="U149" s="221">
        <v>0</v>
      </c>
      <c r="V149" s="221">
        <f>ROUND(E149*U149,2)</f>
        <v>0</v>
      </c>
      <c r="W149" s="221"/>
      <c r="X149" s="221" t="s">
        <v>174</v>
      </c>
      <c r="Y149" s="211"/>
      <c r="Z149" s="211"/>
      <c r="AA149" s="211"/>
      <c r="AB149" s="211"/>
      <c r="AC149" s="211"/>
      <c r="AD149" s="211"/>
      <c r="AE149" s="211"/>
      <c r="AF149" s="211"/>
      <c r="AG149" s="211" t="s">
        <v>175</v>
      </c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ht="22.5" outlineLevel="1" x14ac:dyDescent="0.2">
      <c r="A150" s="238">
        <v>105</v>
      </c>
      <c r="B150" s="239" t="s">
        <v>387</v>
      </c>
      <c r="C150" s="253" t="s">
        <v>388</v>
      </c>
      <c r="D150" s="240" t="s">
        <v>160</v>
      </c>
      <c r="E150" s="241">
        <v>6</v>
      </c>
      <c r="F150" s="242"/>
      <c r="G150" s="243">
        <f>ROUND(E150*F150,2)</f>
        <v>0</v>
      </c>
      <c r="H150" s="242"/>
      <c r="I150" s="243">
        <f>ROUND(E150*H150,2)</f>
        <v>0</v>
      </c>
      <c r="J150" s="242"/>
      <c r="K150" s="243">
        <f>ROUND(E150*J150,2)</f>
        <v>0</v>
      </c>
      <c r="L150" s="243">
        <v>21</v>
      </c>
      <c r="M150" s="243">
        <f>G150*(1+L150/100)</f>
        <v>0</v>
      </c>
      <c r="N150" s="243">
        <v>2.9000000000000001E-2</v>
      </c>
      <c r="O150" s="243">
        <f>ROUND(E150*N150,2)</f>
        <v>0.17</v>
      </c>
      <c r="P150" s="243">
        <v>0</v>
      </c>
      <c r="Q150" s="243">
        <f>ROUND(E150*P150,2)</f>
        <v>0</v>
      </c>
      <c r="R150" s="243" t="s">
        <v>173</v>
      </c>
      <c r="S150" s="243" t="s">
        <v>148</v>
      </c>
      <c r="T150" s="244" t="s">
        <v>148</v>
      </c>
      <c r="U150" s="221">
        <v>0</v>
      </c>
      <c r="V150" s="221">
        <f>ROUND(E150*U150,2)</f>
        <v>0</v>
      </c>
      <c r="W150" s="221"/>
      <c r="X150" s="221" t="s">
        <v>174</v>
      </c>
      <c r="Y150" s="211"/>
      <c r="Z150" s="211"/>
      <c r="AA150" s="211"/>
      <c r="AB150" s="211"/>
      <c r="AC150" s="211"/>
      <c r="AD150" s="211"/>
      <c r="AE150" s="211"/>
      <c r="AF150" s="211"/>
      <c r="AG150" s="211" t="s">
        <v>175</v>
      </c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ht="22.5" outlineLevel="1" x14ac:dyDescent="0.2">
      <c r="A151" s="238">
        <v>106</v>
      </c>
      <c r="B151" s="239" t="s">
        <v>389</v>
      </c>
      <c r="C151" s="253" t="s">
        <v>390</v>
      </c>
      <c r="D151" s="240" t="s">
        <v>160</v>
      </c>
      <c r="E151" s="241">
        <v>9</v>
      </c>
      <c r="F151" s="242"/>
      <c r="G151" s="243">
        <f>ROUND(E151*F151,2)</f>
        <v>0</v>
      </c>
      <c r="H151" s="242"/>
      <c r="I151" s="243">
        <f>ROUND(E151*H151,2)</f>
        <v>0</v>
      </c>
      <c r="J151" s="242"/>
      <c r="K151" s="243">
        <f>ROUND(E151*J151,2)</f>
        <v>0</v>
      </c>
      <c r="L151" s="243">
        <v>21</v>
      </c>
      <c r="M151" s="243">
        <f>G151*(1+L151/100)</f>
        <v>0</v>
      </c>
      <c r="N151" s="243">
        <v>3.3000000000000002E-2</v>
      </c>
      <c r="O151" s="243">
        <f>ROUND(E151*N151,2)</f>
        <v>0.3</v>
      </c>
      <c r="P151" s="243">
        <v>0</v>
      </c>
      <c r="Q151" s="243">
        <f>ROUND(E151*P151,2)</f>
        <v>0</v>
      </c>
      <c r="R151" s="243" t="s">
        <v>173</v>
      </c>
      <c r="S151" s="243" t="s">
        <v>148</v>
      </c>
      <c r="T151" s="244" t="s">
        <v>148</v>
      </c>
      <c r="U151" s="221">
        <v>0</v>
      </c>
      <c r="V151" s="221">
        <f>ROUND(E151*U151,2)</f>
        <v>0</v>
      </c>
      <c r="W151" s="221"/>
      <c r="X151" s="221" t="s">
        <v>174</v>
      </c>
      <c r="Y151" s="211"/>
      <c r="Z151" s="211"/>
      <c r="AA151" s="211"/>
      <c r="AB151" s="211"/>
      <c r="AC151" s="211"/>
      <c r="AD151" s="211"/>
      <c r="AE151" s="211"/>
      <c r="AF151" s="211"/>
      <c r="AG151" s="211" t="s">
        <v>175</v>
      </c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ht="33.75" outlineLevel="1" x14ac:dyDescent="0.2">
      <c r="A152" s="238">
        <v>107</v>
      </c>
      <c r="B152" s="239" t="s">
        <v>391</v>
      </c>
      <c r="C152" s="253" t="s">
        <v>392</v>
      </c>
      <c r="D152" s="240" t="s">
        <v>160</v>
      </c>
      <c r="E152" s="241">
        <v>1</v>
      </c>
      <c r="F152" s="242"/>
      <c r="G152" s="243">
        <f>ROUND(E152*F152,2)</f>
        <v>0</v>
      </c>
      <c r="H152" s="242"/>
      <c r="I152" s="243">
        <f>ROUND(E152*H152,2)</f>
        <v>0</v>
      </c>
      <c r="J152" s="242"/>
      <c r="K152" s="243">
        <f>ROUND(E152*J152,2)</f>
        <v>0</v>
      </c>
      <c r="L152" s="243">
        <v>21</v>
      </c>
      <c r="M152" s="243">
        <f>G152*(1+L152/100)</f>
        <v>0</v>
      </c>
      <c r="N152" s="243">
        <v>1.6E-2</v>
      </c>
      <c r="O152" s="243">
        <f>ROUND(E152*N152,2)</f>
        <v>0.02</v>
      </c>
      <c r="P152" s="243">
        <v>0</v>
      </c>
      <c r="Q152" s="243">
        <f>ROUND(E152*P152,2)</f>
        <v>0</v>
      </c>
      <c r="R152" s="243" t="s">
        <v>173</v>
      </c>
      <c r="S152" s="243" t="s">
        <v>148</v>
      </c>
      <c r="T152" s="244" t="s">
        <v>148</v>
      </c>
      <c r="U152" s="221">
        <v>0</v>
      </c>
      <c r="V152" s="221">
        <f>ROUND(E152*U152,2)</f>
        <v>0</v>
      </c>
      <c r="W152" s="221"/>
      <c r="X152" s="221" t="s">
        <v>174</v>
      </c>
      <c r="Y152" s="211"/>
      <c r="Z152" s="211"/>
      <c r="AA152" s="211"/>
      <c r="AB152" s="211"/>
      <c r="AC152" s="211"/>
      <c r="AD152" s="211"/>
      <c r="AE152" s="211"/>
      <c r="AF152" s="211"/>
      <c r="AG152" s="211" t="s">
        <v>175</v>
      </c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ht="33.75" outlineLevel="1" x14ac:dyDescent="0.2">
      <c r="A153" s="238">
        <v>108</v>
      </c>
      <c r="B153" s="239" t="s">
        <v>393</v>
      </c>
      <c r="C153" s="253" t="s">
        <v>394</v>
      </c>
      <c r="D153" s="240" t="s">
        <v>160</v>
      </c>
      <c r="E153" s="241">
        <v>6</v>
      </c>
      <c r="F153" s="242"/>
      <c r="G153" s="243">
        <f>ROUND(E153*F153,2)</f>
        <v>0</v>
      </c>
      <c r="H153" s="242"/>
      <c r="I153" s="243">
        <f>ROUND(E153*H153,2)</f>
        <v>0</v>
      </c>
      <c r="J153" s="242"/>
      <c r="K153" s="243">
        <f>ROUND(E153*J153,2)</f>
        <v>0</v>
      </c>
      <c r="L153" s="243">
        <v>21</v>
      </c>
      <c r="M153" s="243">
        <f>G153*(1+L153/100)</f>
        <v>0</v>
      </c>
      <c r="N153" s="243">
        <v>1.6E-2</v>
      </c>
      <c r="O153" s="243">
        <f>ROUND(E153*N153,2)</f>
        <v>0.1</v>
      </c>
      <c r="P153" s="243">
        <v>0</v>
      </c>
      <c r="Q153" s="243">
        <f>ROUND(E153*P153,2)</f>
        <v>0</v>
      </c>
      <c r="R153" s="243" t="s">
        <v>173</v>
      </c>
      <c r="S153" s="243" t="s">
        <v>148</v>
      </c>
      <c r="T153" s="244" t="s">
        <v>148</v>
      </c>
      <c r="U153" s="221">
        <v>0</v>
      </c>
      <c r="V153" s="221">
        <f>ROUND(E153*U153,2)</f>
        <v>0</v>
      </c>
      <c r="W153" s="221"/>
      <c r="X153" s="221" t="s">
        <v>174</v>
      </c>
      <c r="Y153" s="211"/>
      <c r="Z153" s="211"/>
      <c r="AA153" s="211"/>
      <c r="AB153" s="211"/>
      <c r="AC153" s="211"/>
      <c r="AD153" s="211"/>
      <c r="AE153" s="211"/>
      <c r="AF153" s="211"/>
      <c r="AG153" s="211" t="s">
        <v>175</v>
      </c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ht="33.75" outlineLevel="1" x14ac:dyDescent="0.2">
      <c r="A154" s="230">
        <v>109</v>
      </c>
      <c r="B154" s="231" t="s">
        <v>395</v>
      </c>
      <c r="C154" s="251" t="s">
        <v>396</v>
      </c>
      <c r="D154" s="232" t="s">
        <v>160</v>
      </c>
      <c r="E154" s="233">
        <v>9</v>
      </c>
      <c r="F154" s="234"/>
      <c r="G154" s="235">
        <f>ROUND(E154*F154,2)</f>
        <v>0</v>
      </c>
      <c r="H154" s="234"/>
      <c r="I154" s="235">
        <f>ROUND(E154*H154,2)</f>
        <v>0</v>
      </c>
      <c r="J154" s="234"/>
      <c r="K154" s="235">
        <f>ROUND(E154*J154,2)</f>
        <v>0</v>
      </c>
      <c r="L154" s="235">
        <v>21</v>
      </c>
      <c r="M154" s="235">
        <f>G154*(1+L154/100)</f>
        <v>0</v>
      </c>
      <c r="N154" s="235">
        <v>1.6E-2</v>
      </c>
      <c r="O154" s="235">
        <f>ROUND(E154*N154,2)</f>
        <v>0.14000000000000001</v>
      </c>
      <c r="P154" s="235">
        <v>0</v>
      </c>
      <c r="Q154" s="235">
        <f>ROUND(E154*P154,2)</f>
        <v>0</v>
      </c>
      <c r="R154" s="235" t="s">
        <v>173</v>
      </c>
      <c r="S154" s="235" t="s">
        <v>148</v>
      </c>
      <c r="T154" s="236" t="s">
        <v>148</v>
      </c>
      <c r="U154" s="221">
        <v>0</v>
      </c>
      <c r="V154" s="221">
        <f>ROUND(E154*U154,2)</f>
        <v>0</v>
      </c>
      <c r="W154" s="221"/>
      <c r="X154" s="221" t="s">
        <v>174</v>
      </c>
      <c r="Y154" s="211"/>
      <c r="Z154" s="211"/>
      <c r="AA154" s="211"/>
      <c r="AB154" s="211"/>
      <c r="AC154" s="211"/>
      <c r="AD154" s="211"/>
      <c r="AE154" s="211"/>
      <c r="AF154" s="211"/>
      <c r="AG154" s="211" t="s">
        <v>175</v>
      </c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 x14ac:dyDescent="0.2">
      <c r="A155" s="218">
        <v>110</v>
      </c>
      <c r="B155" s="219" t="s">
        <v>397</v>
      </c>
      <c r="C155" s="254" t="s">
        <v>398</v>
      </c>
      <c r="D155" s="220" t="s">
        <v>0</v>
      </c>
      <c r="E155" s="246"/>
      <c r="F155" s="222"/>
      <c r="G155" s="221">
        <f>ROUND(E155*F155,2)</f>
        <v>0</v>
      </c>
      <c r="H155" s="222"/>
      <c r="I155" s="221">
        <f>ROUND(E155*H155,2)</f>
        <v>0</v>
      </c>
      <c r="J155" s="222"/>
      <c r="K155" s="221">
        <f>ROUND(E155*J155,2)</f>
        <v>0</v>
      </c>
      <c r="L155" s="221">
        <v>21</v>
      </c>
      <c r="M155" s="221">
        <f>G155*(1+L155/100)</f>
        <v>0</v>
      </c>
      <c r="N155" s="221">
        <v>0</v>
      </c>
      <c r="O155" s="221">
        <f>ROUND(E155*N155,2)</f>
        <v>0</v>
      </c>
      <c r="P155" s="221">
        <v>0</v>
      </c>
      <c r="Q155" s="221">
        <f>ROUND(E155*P155,2)</f>
        <v>0</v>
      </c>
      <c r="R155" s="221" t="s">
        <v>378</v>
      </c>
      <c r="S155" s="221" t="s">
        <v>148</v>
      </c>
      <c r="T155" s="221" t="s">
        <v>148</v>
      </c>
      <c r="U155" s="221">
        <v>0</v>
      </c>
      <c r="V155" s="221">
        <f>ROUND(E155*U155,2)</f>
        <v>0</v>
      </c>
      <c r="W155" s="221"/>
      <c r="X155" s="221" t="s">
        <v>274</v>
      </c>
      <c r="Y155" s="211"/>
      <c r="Z155" s="211"/>
      <c r="AA155" s="211"/>
      <c r="AB155" s="211"/>
      <c r="AC155" s="211"/>
      <c r="AD155" s="211"/>
      <c r="AE155" s="211"/>
      <c r="AF155" s="211"/>
      <c r="AG155" s="211" t="s">
        <v>275</v>
      </c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1" x14ac:dyDescent="0.2">
      <c r="A156" s="218"/>
      <c r="B156" s="219"/>
      <c r="C156" s="255" t="s">
        <v>399</v>
      </c>
      <c r="D156" s="247"/>
      <c r="E156" s="247"/>
      <c r="F156" s="247"/>
      <c r="G156" s="247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11"/>
      <c r="Z156" s="211"/>
      <c r="AA156" s="211"/>
      <c r="AB156" s="211"/>
      <c r="AC156" s="211"/>
      <c r="AD156" s="211"/>
      <c r="AE156" s="211"/>
      <c r="AF156" s="211"/>
      <c r="AG156" s="211" t="s">
        <v>152</v>
      </c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x14ac:dyDescent="0.2">
      <c r="A157" s="224" t="s">
        <v>142</v>
      </c>
      <c r="B157" s="225" t="s">
        <v>95</v>
      </c>
      <c r="C157" s="250" t="s">
        <v>96</v>
      </c>
      <c r="D157" s="226"/>
      <c r="E157" s="227"/>
      <c r="F157" s="228"/>
      <c r="G157" s="228">
        <f>SUMIF(AG158:AG161,"&lt;&gt;NOR",G158:G161)</f>
        <v>0</v>
      </c>
      <c r="H157" s="228"/>
      <c r="I157" s="228">
        <f>SUM(I158:I161)</f>
        <v>0</v>
      </c>
      <c r="J157" s="228"/>
      <c r="K157" s="228">
        <f>SUM(K158:K161)</f>
        <v>0</v>
      </c>
      <c r="L157" s="228"/>
      <c r="M157" s="228">
        <f>SUM(M158:M161)</f>
        <v>0</v>
      </c>
      <c r="N157" s="228"/>
      <c r="O157" s="228">
        <f>SUM(O158:O161)</f>
        <v>0.72</v>
      </c>
      <c r="P157" s="228"/>
      <c r="Q157" s="228">
        <f>SUM(Q158:Q161)</f>
        <v>0</v>
      </c>
      <c r="R157" s="228"/>
      <c r="S157" s="228"/>
      <c r="T157" s="229"/>
      <c r="U157" s="223"/>
      <c r="V157" s="223">
        <f>SUM(V158:V161)</f>
        <v>103.38</v>
      </c>
      <c r="W157" s="223"/>
      <c r="X157" s="223"/>
      <c r="AG157" t="s">
        <v>143</v>
      </c>
    </row>
    <row r="158" spans="1:60" ht="22.5" outlineLevel="1" x14ac:dyDescent="0.2">
      <c r="A158" s="238">
        <v>111</v>
      </c>
      <c r="B158" s="239" t="s">
        <v>400</v>
      </c>
      <c r="C158" s="253" t="s">
        <v>401</v>
      </c>
      <c r="D158" s="240" t="s">
        <v>164</v>
      </c>
      <c r="E158" s="241">
        <v>109.98</v>
      </c>
      <c r="F158" s="242"/>
      <c r="G158" s="243">
        <f>ROUND(E158*F158,2)</f>
        <v>0</v>
      </c>
      <c r="H158" s="242"/>
      <c r="I158" s="243">
        <f>ROUND(E158*H158,2)</f>
        <v>0</v>
      </c>
      <c r="J158" s="242"/>
      <c r="K158" s="243">
        <f>ROUND(E158*J158,2)</f>
        <v>0</v>
      </c>
      <c r="L158" s="243">
        <v>21</v>
      </c>
      <c r="M158" s="243">
        <f>G158*(1+L158/100)</f>
        <v>0</v>
      </c>
      <c r="N158" s="243">
        <v>2.8800000000000002E-3</v>
      </c>
      <c r="O158" s="243">
        <f>ROUND(E158*N158,2)</f>
        <v>0.32</v>
      </c>
      <c r="P158" s="243">
        <v>0</v>
      </c>
      <c r="Q158" s="243">
        <f>ROUND(E158*P158,2)</f>
        <v>0</v>
      </c>
      <c r="R158" s="243" t="s">
        <v>402</v>
      </c>
      <c r="S158" s="243" t="s">
        <v>148</v>
      </c>
      <c r="T158" s="244" t="s">
        <v>148</v>
      </c>
      <c r="U158" s="221">
        <v>0.52</v>
      </c>
      <c r="V158" s="221">
        <f>ROUND(E158*U158,2)</f>
        <v>57.19</v>
      </c>
      <c r="W158" s="221"/>
      <c r="X158" s="221" t="s">
        <v>149</v>
      </c>
      <c r="Y158" s="211"/>
      <c r="Z158" s="211"/>
      <c r="AA158" s="211"/>
      <c r="AB158" s="211"/>
      <c r="AC158" s="211"/>
      <c r="AD158" s="211"/>
      <c r="AE158" s="211"/>
      <c r="AF158" s="211"/>
      <c r="AG158" s="211" t="s">
        <v>150</v>
      </c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ht="22.5" outlineLevel="1" x14ac:dyDescent="0.2">
      <c r="A159" s="230">
        <v>112</v>
      </c>
      <c r="B159" s="231" t="s">
        <v>403</v>
      </c>
      <c r="C159" s="251" t="s">
        <v>404</v>
      </c>
      <c r="D159" s="232" t="s">
        <v>164</v>
      </c>
      <c r="E159" s="233">
        <v>109.98</v>
      </c>
      <c r="F159" s="234"/>
      <c r="G159" s="235">
        <f>ROUND(E159*F159,2)</f>
        <v>0</v>
      </c>
      <c r="H159" s="234"/>
      <c r="I159" s="235">
        <f>ROUND(E159*H159,2)</f>
        <v>0</v>
      </c>
      <c r="J159" s="234"/>
      <c r="K159" s="235">
        <f>ROUND(E159*J159,2)</f>
        <v>0</v>
      </c>
      <c r="L159" s="235">
        <v>21</v>
      </c>
      <c r="M159" s="235">
        <f>G159*(1+L159/100)</f>
        <v>0</v>
      </c>
      <c r="N159" s="235">
        <v>3.6800000000000001E-3</v>
      </c>
      <c r="O159" s="235">
        <f>ROUND(E159*N159,2)</f>
        <v>0.4</v>
      </c>
      <c r="P159" s="235">
        <v>0</v>
      </c>
      <c r="Q159" s="235">
        <f>ROUND(E159*P159,2)</f>
        <v>0</v>
      </c>
      <c r="R159" s="235" t="s">
        <v>402</v>
      </c>
      <c r="S159" s="235" t="s">
        <v>148</v>
      </c>
      <c r="T159" s="236" t="s">
        <v>148</v>
      </c>
      <c r="U159" s="221">
        <v>0.42</v>
      </c>
      <c r="V159" s="221">
        <f>ROUND(E159*U159,2)</f>
        <v>46.19</v>
      </c>
      <c r="W159" s="221"/>
      <c r="X159" s="221" t="s">
        <v>149</v>
      </c>
      <c r="Y159" s="211"/>
      <c r="Z159" s="211"/>
      <c r="AA159" s="211"/>
      <c r="AB159" s="211"/>
      <c r="AC159" s="211"/>
      <c r="AD159" s="211"/>
      <c r="AE159" s="211"/>
      <c r="AF159" s="211"/>
      <c r="AG159" s="211" t="s">
        <v>150</v>
      </c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outlineLevel="1" x14ac:dyDescent="0.2">
      <c r="A160" s="218">
        <v>113</v>
      </c>
      <c r="B160" s="219" t="s">
        <v>405</v>
      </c>
      <c r="C160" s="254" t="s">
        <v>406</v>
      </c>
      <c r="D160" s="220" t="s">
        <v>0</v>
      </c>
      <c r="E160" s="246"/>
      <c r="F160" s="222"/>
      <c r="G160" s="221">
        <f>ROUND(E160*F160,2)</f>
        <v>0</v>
      </c>
      <c r="H160" s="222"/>
      <c r="I160" s="221">
        <f>ROUND(E160*H160,2)</f>
        <v>0</v>
      </c>
      <c r="J160" s="222"/>
      <c r="K160" s="221">
        <f>ROUND(E160*J160,2)</f>
        <v>0</v>
      </c>
      <c r="L160" s="221">
        <v>21</v>
      </c>
      <c r="M160" s="221">
        <f>G160*(1+L160/100)</f>
        <v>0</v>
      </c>
      <c r="N160" s="221">
        <v>0</v>
      </c>
      <c r="O160" s="221">
        <f>ROUND(E160*N160,2)</f>
        <v>0</v>
      </c>
      <c r="P160" s="221">
        <v>0</v>
      </c>
      <c r="Q160" s="221">
        <f>ROUND(E160*P160,2)</f>
        <v>0</v>
      </c>
      <c r="R160" s="221" t="s">
        <v>402</v>
      </c>
      <c r="S160" s="221" t="s">
        <v>148</v>
      </c>
      <c r="T160" s="221" t="s">
        <v>148</v>
      </c>
      <c r="U160" s="221">
        <v>0</v>
      </c>
      <c r="V160" s="221">
        <f>ROUND(E160*U160,2)</f>
        <v>0</v>
      </c>
      <c r="W160" s="221"/>
      <c r="X160" s="221" t="s">
        <v>274</v>
      </c>
      <c r="Y160" s="211"/>
      <c r="Z160" s="211"/>
      <c r="AA160" s="211"/>
      <c r="AB160" s="211"/>
      <c r="AC160" s="211"/>
      <c r="AD160" s="211"/>
      <c r="AE160" s="211"/>
      <c r="AF160" s="211"/>
      <c r="AG160" s="211" t="s">
        <v>275</v>
      </c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outlineLevel="1" x14ac:dyDescent="0.2">
      <c r="A161" s="218"/>
      <c r="B161" s="219"/>
      <c r="C161" s="255" t="s">
        <v>399</v>
      </c>
      <c r="D161" s="247"/>
      <c r="E161" s="247"/>
      <c r="F161" s="247"/>
      <c r="G161" s="247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11"/>
      <c r="Z161" s="211"/>
      <c r="AA161" s="211"/>
      <c r="AB161" s="211"/>
      <c r="AC161" s="211"/>
      <c r="AD161" s="211"/>
      <c r="AE161" s="211"/>
      <c r="AF161" s="211"/>
      <c r="AG161" s="211" t="s">
        <v>152</v>
      </c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x14ac:dyDescent="0.2">
      <c r="A162" s="224" t="s">
        <v>142</v>
      </c>
      <c r="B162" s="225" t="s">
        <v>97</v>
      </c>
      <c r="C162" s="250" t="s">
        <v>98</v>
      </c>
      <c r="D162" s="226"/>
      <c r="E162" s="227"/>
      <c r="F162" s="228"/>
      <c r="G162" s="228">
        <f>SUMIF(AG163:AG170,"&lt;&gt;NOR",G163:G170)</f>
        <v>0</v>
      </c>
      <c r="H162" s="228"/>
      <c r="I162" s="228">
        <f>SUM(I163:I170)</f>
        <v>0</v>
      </c>
      <c r="J162" s="228"/>
      <c r="K162" s="228">
        <f>SUM(K163:K170)</f>
        <v>0</v>
      </c>
      <c r="L162" s="228"/>
      <c r="M162" s="228">
        <f>SUM(M163:M170)</f>
        <v>0</v>
      </c>
      <c r="N162" s="228"/>
      <c r="O162" s="228">
        <f>SUM(O163:O170)</f>
        <v>1.6700000000000002</v>
      </c>
      <c r="P162" s="228"/>
      <c r="Q162" s="228">
        <f>SUM(Q163:Q170)</f>
        <v>0</v>
      </c>
      <c r="R162" s="228"/>
      <c r="S162" s="228"/>
      <c r="T162" s="229"/>
      <c r="U162" s="223"/>
      <c r="V162" s="223">
        <f>SUM(V163:V170)</f>
        <v>72.67</v>
      </c>
      <c r="W162" s="223"/>
      <c r="X162" s="223"/>
      <c r="AG162" t="s">
        <v>143</v>
      </c>
    </row>
    <row r="163" spans="1:60" ht="22.5" outlineLevel="1" x14ac:dyDescent="0.2">
      <c r="A163" s="238">
        <v>114</v>
      </c>
      <c r="B163" s="239" t="s">
        <v>407</v>
      </c>
      <c r="C163" s="253" t="s">
        <v>408</v>
      </c>
      <c r="D163" s="240" t="s">
        <v>164</v>
      </c>
      <c r="E163" s="241">
        <v>65.14</v>
      </c>
      <c r="F163" s="242"/>
      <c r="G163" s="243">
        <f>ROUND(E163*F163,2)</f>
        <v>0</v>
      </c>
      <c r="H163" s="242"/>
      <c r="I163" s="243">
        <f>ROUND(E163*H163,2)</f>
        <v>0</v>
      </c>
      <c r="J163" s="242"/>
      <c r="K163" s="243">
        <f>ROUND(E163*J163,2)</f>
        <v>0</v>
      </c>
      <c r="L163" s="243">
        <v>21</v>
      </c>
      <c r="M163" s="243">
        <f>G163*(1+L163/100)</f>
        <v>0</v>
      </c>
      <c r="N163" s="243">
        <v>0</v>
      </c>
      <c r="O163" s="243">
        <f>ROUND(E163*N163,2)</f>
        <v>0</v>
      </c>
      <c r="P163" s="243">
        <v>0</v>
      </c>
      <c r="Q163" s="243">
        <f>ROUND(E163*P163,2)</f>
        <v>0</v>
      </c>
      <c r="R163" s="243" t="s">
        <v>409</v>
      </c>
      <c r="S163" s="243" t="s">
        <v>148</v>
      </c>
      <c r="T163" s="244" t="s">
        <v>148</v>
      </c>
      <c r="U163" s="221">
        <v>1.6E-2</v>
      </c>
      <c r="V163" s="221">
        <f>ROUND(E163*U163,2)</f>
        <v>1.04</v>
      </c>
      <c r="W163" s="221"/>
      <c r="X163" s="221" t="s">
        <v>149</v>
      </c>
      <c r="Y163" s="211"/>
      <c r="Z163" s="211"/>
      <c r="AA163" s="211"/>
      <c r="AB163" s="211"/>
      <c r="AC163" s="211"/>
      <c r="AD163" s="211"/>
      <c r="AE163" s="211"/>
      <c r="AF163" s="211"/>
      <c r="AG163" s="211" t="s">
        <v>150</v>
      </c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outlineLevel="1" x14ac:dyDescent="0.2">
      <c r="A164" s="238">
        <v>115</v>
      </c>
      <c r="B164" s="239" t="s">
        <v>410</v>
      </c>
      <c r="C164" s="253" t="s">
        <v>411</v>
      </c>
      <c r="D164" s="240" t="s">
        <v>164</v>
      </c>
      <c r="E164" s="241">
        <v>65.14</v>
      </c>
      <c r="F164" s="242"/>
      <c r="G164" s="243">
        <f>ROUND(E164*F164,2)</f>
        <v>0</v>
      </c>
      <c r="H164" s="242"/>
      <c r="I164" s="243">
        <f>ROUND(E164*H164,2)</f>
        <v>0</v>
      </c>
      <c r="J164" s="242"/>
      <c r="K164" s="243">
        <f>ROUND(E164*J164,2)</f>
        <v>0</v>
      </c>
      <c r="L164" s="243">
        <v>21</v>
      </c>
      <c r="M164" s="243">
        <f>G164*(1+L164/100)</f>
        <v>0</v>
      </c>
      <c r="N164" s="243">
        <v>2.1000000000000001E-4</v>
      </c>
      <c r="O164" s="243">
        <f>ROUND(E164*N164,2)</f>
        <v>0.01</v>
      </c>
      <c r="P164" s="243">
        <v>0</v>
      </c>
      <c r="Q164" s="243">
        <f>ROUND(E164*P164,2)</f>
        <v>0</v>
      </c>
      <c r="R164" s="243" t="s">
        <v>409</v>
      </c>
      <c r="S164" s="243" t="s">
        <v>148</v>
      </c>
      <c r="T164" s="244" t="s">
        <v>148</v>
      </c>
      <c r="U164" s="221">
        <v>0.05</v>
      </c>
      <c r="V164" s="221">
        <f>ROUND(E164*U164,2)</f>
        <v>3.26</v>
      </c>
      <c r="W164" s="221"/>
      <c r="X164" s="221" t="s">
        <v>149</v>
      </c>
      <c r="Y164" s="211"/>
      <c r="Z164" s="211"/>
      <c r="AA164" s="211"/>
      <c r="AB164" s="211"/>
      <c r="AC164" s="211"/>
      <c r="AD164" s="211"/>
      <c r="AE164" s="211"/>
      <c r="AF164" s="211"/>
      <c r="AG164" s="211" t="s">
        <v>150</v>
      </c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ht="22.5" outlineLevel="1" x14ac:dyDescent="0.2">
      <c r="A165" s="238">
        <v>116</v>
      </c>
      <c r="B165" s="239" t="s">
        <v>412</v>
      </c>
      <c r="C165" s="253" t="s">
        <v>413</v>
      </c>
      <c r="D165" s="240" t="s">
        <v>218</v>
      </c>
      <c r="E165" s="241">
        <v>19.760000000000002</v>
      </c>
      <c r="F165" s="242"/>
      <c r="G165" s="243">
        <f>ROUND(E165*F165,2)</f>
        <v>0</v>
      </c>
      <c r="H165" s="242"/>
      <c r="I165" s="243">
        <f>ROUND(E165*H165,2)</f>
        <v>0</v>
      </c>
      <c r="J165" s="242"/>
      <c r="K165" s="243">
        <f>ROUND(E165*J165,2)</f>
        <v>0</v>
      </c>
      <c r="L165" s="243">
        <v>21</v>
      </c>
      <c r="M165" s="243">
        <f>G165*(1+L165/100)</f>
        <v>0</v>
      </c>
      <c r="N165" s="243">
        <v>5.1000000000000004E-4</v>
      </c>
      <c r="O165" s="243">
        <f>ROUND(E165*N165,2)</f>
        <v>0.01</v>
      </c>
      <c r="P165" s="243">
        <v>0</v>
      </c>
      <c r="Q165" s="243">
        <f>ROUND(E165*P165,2)</f>
        <v>0</v>
      </c>
      <c r="R165" s="243" t="s">
        <v>409</v>
      </c>
      <c r="S165" s="243" t="s">
        <v>148</v>
      </c>
      <c r="T165" s="244" t="s">
        <v>148</v>
      </c>
      <c r="U165" s="221">
        <v>0.23599999999999999</v>
      </c>
      <c r="V165" s="221">
        <f>ROUND(E165*U165,2)</f>
        <v>4.66</v>
      </c>
      <c r="W165" s="221"/>
      <c r="X165" s="221" t="s">
        <v>149</v>
      </c>
      <c r="Y165" s="211"/>
      <c r="Z165" s="211"/>
      <c r="AA165" s="211"/>
      <c r="AB165" s="211"/>
      <c r="AC165" s="211"/>
      <c r="AD165" s="211"/>
      <c r="AE165" s="211"/>
      <c r="AF165" s="211"/>
      <c r="AG165" s="211" t="s">
        <v>150</v>
      </c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ht="22.5" outlineLevel="1" x14ac:dyDescent="0.2">
      <c r="A166" s="238">
        <v>117</v>
      </c>
      <c r="B166" s="239" t="s">
        <v>414</v>
      </c>
      <c r="C166" s="253" t="s">
        <v>415</v>
      </c>
      <c r="D166" s="240" t="s">
        <v>164</v>
      </c>
      <c r="E166" s="241">
        <v>65.14</v>
      </c>
      <c r="F166" s="242"/>
      <c r="G166" s="243">
        <f>ROUND(E166*F166,2)</f>
        <v>0</v>
      </c>
      <c r="H166" s="242"/>
      <c r="I166" s="243">
        <f>ROUND(E166*H166,2)</f>
        <v>0</v>
      </c>
      <c r="J166" s="242"/>
      <c r="K166" s="243">
        <f>ROUND(E166*J166,2)</f>
        <v>0</v>
      </c>
      <c r="L166" s="243">
        <v>21</v>
      </c>
      <c r="M166" s="243">
        <f>G166*(1+L166/100)</f>
        <v>0</v>
      </c>
      <c r="N166" s="243">
        <v>5.0400000000000002E-3</v>
      </c>
      <c r="O166" s="243">
        <f>ROUND(E166*N166,2)</f>
        <v>0.33</v>
      </c>
      <c r="P166" s="243">
        <v>0</v>
      </c>
      <c r="Q166" s="243">
        <f>ROUND(E166*P166,2)</f>
        <v>0</v>
      </c>
      <c r="R166" s="243" t="s">
        <v>409</v>
      </c>
      <c r="S166" s="243" t="s">
        <v>148</v>
      </c>
      <c r="T166" s="244" t="s">
        <v>148</v>
      </c>
      <c r="U166" s="221">
        <v>0.97799999999999998</v>
      </c>
      <c r="V166" s="221">
        <f>ROUND(E166*U166,2)</f>
        <v>63.71</v>
      </c>
      <c r="W166" s="221"/>
      <c r="X166" s="221" t="s">
        <v>149</v>
      </c>
      <c r="Y166" s="211"/>
      <c r="Z166" s="211"/>
      <c r="AA166" s="211"/>
      <c r="AB166" s="211"/>
      <c r="AC166" s="211"/>
      <c r="AD166" s="211"/>
      <c r="AE166" s="211"/>
      <c r="AF166" s="211"/>
      <c r="AG166" s="211" t="s">
        <v>150</v>
      </c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ht="22.5" outlineLevel="1" x14ac:dyDescent="0.2">
      <c r="A167" s="238">
        <v>118</v>
      </c>
      <c r="B167" s="239" t="s">
        <v>416</v>
      </c>
      <c r="C167" s="253" t="s">
        <v>417</v>
      </c>
      <c r="D167" s="240" t="s">
        <v>164</v>
      </c>
      <c r="E167" s="241">
        <v>67.094200000000001</v>
      </c>
      <c r="F167" s="242"/>
      <c r="G167" s="243">
        <f>ROUND(E167*F167,2)</f>
        <v>0</v>
      </c>
      <c r="H167" s="242"/>
      <c r="I167" s="243">
        <f>ROUND(E167*H167,2)</f>
        <v>0</v>
      </c>
      <c r="J167" s="242"/>
      <c r="K167" s="243">
        <f>ROUND(E167*J167,2)</f>
        <v>0</v>
      </c>
      <c r="L167" s="243">
        <v>21</v>
      </c>
      <c r="M167" s="243">
        <f>G167*(1+L167/100)</f>
        <v>0</v>
      </c>
      <c r="N167" s="243">
        <v>1.9199999999999998E-2</v>
      </c>
      <c r="O167" s="243">
        <f>ROUND(E167*N167,2)</f>
        <v>1.29</v>
      </c>
      <c r="P167" s="243">
        <v>0</v>
      </c>
      <c r="Q167" s="243">
        <f>ROUND(E167*P167,2)</f>
        <v>0</v>
      </c>
      <c r="R167" s="243" t="s">
        <v>173</v>
      </c>
      <c r="S167" s="243" t="s">
        <v>148</v>
      </c>
      <c r="T167" s="244" t="s">
        <v>148</v>
      </c>
      <c r="U167" s="221">
        <v>0</v>
      </c>
      <c r="V167" s="221">
        <f>ROUND(E167*U167,2)</f>
        <v>0</v>
      </c>
      <c r="W167" s="221"/>
      <c r="X167" s="221" t="s">
        <v>174</v>
      </c>
      <c r="Y167" s="211"/>
      <c r="Z167" s="211"/>
      <c r="AA167" s="211"/>
      <c r="AB167" s="211"/>
      <c r="AC167" s="211"/>
      <c r="AD167" s="211"/>
      <c r="AE167" s="211"/>
      <c r="AF167" s="211"/>
      <c r="AG167" s="211" t="s">
        <v>175</v>
      </c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ht="22.5" outlineLevel="1" x14ac:dyDescent="0.2">
      <c r="A168" s="230">
        <v>119</v>
      </c>
      <c r="B168" s="231" t="s">
        <v>418</v>
      </c>
      <c r="C168" s="251" t="s">
        <v>419</v>
      </c>
      <c r="D168" s="232" t="s">
        <v>160</v>
      </c>
      <c r="E168" s="233">
        <v>68</v>
      </c>
      <c r="F168" s="234"/>
      <c r="G168" s="235">
        <f>ROUND(E168*F168,2)</f>
        <v>0</v>
      </c>
      <c r="H168" s="234"/>
      <c r="I168" s="235">
        <f>ROUND(E168*H168,2)</f>
        <v>0</v>
      </c>
      <c r="J168" s="234"/>
      <c r="K168" s="235">
        <f>ROUND(E168*J168,2)</f>
        <v>0</v>
      </c>
      <c r="L168" s="235">
        <v>21</v>
      </c>
      <c r="M168" s="235">
        <f>G168*(1+L168/100)</f>
        <v>0</v>
      </c>
      <c r="N168" s="235">
        <v>4.4999999999999999E-4</v>
      </c>
      <c r="O168" s="235">
        <f>ROUND(E168*N168,2)</f>
        <v>0.03</v>
      </c>
      <c r="P168" s="235">
        <v>0</v>
      </c>
      <c r="Q168" s="235">
        <f>ROUND(E168*P168,2)</f>
        <v>0</v>
      </c>
      <c r="R168" s="235" t="s">
        <v>173</v>
      </c>
      <c r="S168" s="235" t="s">
        <v>148</v>
      </c>
      <c r="T168" s="236" t="s">
        <v>148</v>
      </c>
      <c r="U168" s="221">
        <v>0</v>
      </c>
      <c r="V168" s="221">
        <f>ROUND(E168*U168,2)</f>
        <v>0</v>
      </c>
      <c r="W168" s="221"/>
      <c r="X168" s="221" t="s">
        <v>174</v>
      </c>
      <c r="Y168" s="211"/>
      <c r="Z168" s="211"/>
      <c r="AA168" s="211"/>
      <c r="AB168" s="211"/>
      <c r="AC168" s="211"/>
      <c r="AD168" s="211"/>
      <c r="AE168" s="211"/>
      <c r="AF168" s="211"/>
      <c r="AG168" s="211" t="s">
        <v>175</v>
      </c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outlineLevel="1" x14ac:dyDescent="0.2">
      <c r="A169" s="218">
        <v>120</v>
      </c>
      <c r="B169" s="219" t="s">
        <v>420</v>
      </c>
      <c r="C169" s="254" t="s">
        <v>421</v>
      </c>
      <c r="D169" s="220" t="s">
        <v>0</v>
      </c>
      <c r="E169" s="246"/>
      <c r="F169" s="222"/>
      <c r="G169" s="221">
        <f>ROUND(E169*F169,2)</f>
        <v>0</v>
      </c>
      <c r="H169" s="222"/>
      <c r="I169" s="221">
        <f>ROUND(E169*H169,2)</f>
        <v>0</v>
      </c>
      <c r="J169" s="222"/>
      <c r="K169" s="221">
        <f>ROUND(E169*J169,2)</f>
        <v>0</v>
      </c>
      <c r="L169" s="221">
        <v>21</v>
      </c>
      <c r="M169" s="221">
        <f>G169*(1+L169/100)</f>
        <v>0</v>
      </c>
      <c r="N169" s="221">
        <v>0</v>
      </c>
      <c r="O169" s="221">
        <f>ROUND(E169*N169,2)</f>
        <v>0</v>
      </c>
      <c r="P169" s="221">
        <v>0</v>
      </c>
      <c r="Q169" s="221">
        <f>ROUND(E169*P169,2)</f>
        <v>0</v>
      </c>
      <c r="R169" s="221" t="s">
        <v>409</v>
      </c>
      <c r="S169" s="221" t="s">
        <v>148</v>
      </c>
      <c r="T169" s="221" t="s">
        <v>148</v>
      </c>
      <c r="U169" s="221">
        <v>0</v>
      </c>
      <c r="V169" s="221">
        <f>ROUND(E169*U169,2)</f>
        <v>0</v>
      </c>
      <c r="W169" s="221"/>
      <c r="X169" s="221" t="s">
        <v>274</v>
      </c>
      <c r="Y169" s="211"/>
      <c r="Z169" s="211"/>
      <c r="AA169" s="211"/>
      <c r="AB169" s="211"/>
      <c r="AC169" s="211"/>
      <c r="AD169" s="211"/>
      <c r="AE169" s="211"/>
      <c r="AF169" s="211"/>
      <c r="AG169" s="211" t="s">
        <v>275</v>
      </c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 outlineLevel="1" x14ac:dyDescent="0.2">
      <c r="A170" s="218"/>
      <c r="B170" s="219"/>
      <c r="C170" s="255" t="s">
        <v>399</v>
      </c>
      <c r="D170" s="247"/>
      <c r="E170" s="247"/>
      <c r="F170" s="247"/>
      <c r="G170" s="247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11"/>
      <c r="Z170" s="211"/>
      <c r="AA170" s="211"/>
      <c r="AB170" s="211"/>
      <c r="AC170" s="211"/>
      <c r="AD170" s="211"/>
      <c r="AE170" s="211"/>
      <c r="AF170" s="211"/>
      <c r="AG170" s="211" t="s">
        <v>152</v>
      </c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x14ac:dyDescent="0.2">
      <c r="A171" s="224" t="s">
        <v>142</v>
      </c>
      <c r="B171" s="225" t="s">
        <v>99</v>
      </c>
      <c r="C171" s="250" t="s">
        <v>100</v>
      </c>
      <c r="D171" s="226"/>
      <c r="E171" s="227"/>
      <c r="F171" s="228"/>
      <c r="G171" s="228">
        <f>SUMIF(AG172:AG183,"&lt;&gt;NOR",G172:G183)</f>
        <v>0</v>
      </c>
      <c r="H171" s="228"/>
      <c r="I171" s="228">
        <f>SUM(I172:I183)</f>
        <v>0</v>
      </c>
      <c r="J171" s="228"/>
      <c r="K171" s="228">
        <f>SUM(K172:K183)</f>
        <v>0</v>
      </c>
      <c r="L171" s="228"/>
      <c r="M171" s="228">
        <f>SUM(M172:M183)</f>
        <v>0</v>
      </c>
      <c r="N171" s="228"/>
      <c r="O171" s="228">
        <f>SUM(O172:O183)</f>
        <v>0.39</v>
      </c>
      <c r="P171" s="228"/>
      <c r="Q171" s="228">
        <f>SUM(Q172:Q183)</f>
        <v>0</v>
      </c>
      <c r="R171" s="228"/>
      <c r="S171" s="228"/>
      <c r="T171" s="229"/>
      <c r="U171" s="223"/>
      <c r="V171" s="223">
        <f>SUM(V172:V183)</f>
        <v>76.27</v>
      </c>
      <c r="W171" s="223"/>
      <c r="X171" s="223"/>
      <c r="AG171" t="s">
        <v>143</v>
      </c>
    </row>
    <row r="172" spans="1:60" outlineLevel="1" x14ac:dyDescent="0.2">
      <c r="A172" s="230">
        <v>121</v>
      </c>
      <c r="B172" s="231" t="s">
        <v>422</v>
      </c>
      <c r="C172" s="251" t="s">
        <v>423</v>
      </c>
      <c r="D172" s="232" t="s">
        <v>164</v>
      </c>
      <c r="E172" s="233">
        <v>104.28</v>
      </c>
      <c r="F172" s="234"/>
      <c r="G172" s="235">
        <f>ROUND(E172*F172,2)</f>
        <v>0</v>
      </c>
      <c r="H172" s="234"/>
      <c r="I172" s="235">
        <f>ROUND(E172*H172,2)</f>
        <v>0</v>
      </c>
      <c r="J172" s="234"/>
      <c r="K172" s="235">
        <f>ROUND(E172*J172,2)</f>
        <v>0</v>
      </c>
      <c r="L172" s="235">
        <v>21</v>
      </c>
      <c r="M172" s="235">
        <f>G172*(1+L172/100)</f>
        <v>0</v>
      </c>
      <c r="N172" s="235">
        <v>0</v>
      </c>
      <c r="O172" s="235">
        <f>ROUND(E172*N172,2)</f>
        <v>0</v>
      </c>
      <c r="P172" s="235">
        <v>0</v>
      </c>
      <c r="Q172" s="235">
        <f>ROUND(E172*P172,2)</f>
        <v>0</v>
      </c>
      <c r="R172" s="235" t="s">
        <v>262</v>
      </c>
      <c r="S172" s="235" t="s">
        <v>148</v>
      </c>
      <c r="T172" s="236" t="s">
        <v>148</v>
      </c>
      <c r="U172" s="221">
        <v>1.6E-2</v>
      </c>
      <c r="V172" s="221">
        <f>ROUND(E172*U172,2)</f>
        <v>1.67</v>
      </c>
      <c r="W172" s="221"/>
      <c r="X172" s="221" t="s">
        <v>149</v>
      </c>
      <c r="Y172" s="211"/>
      <c r="Z172" s="211"/>
      <c r="AA172" s="211"/>
      <c r="AB172" s="211"/>
      <c r="AC172" s="211"/>
      <c r="AD172" s="211"/>
      <c r="AE172" s="211"/>
      <c r="AF172" s="211"/>
      <c r="AG172" s="211" t="s">
        <v>150</v>
      </c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1" x14ac:dyDescent="0.2">
      <c r="A173" s="218"/>
      <c r="B173" s="219"/>
      <c r="C173" s="252" t="s">
        <v>424</v>
      </c>
      <c r="D173" s="237"/>
      <c r="E173" s="237"/>
      <c r="F173" s="237"/>
      <c r="G173" s="237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11"/>
      <c r="Z173" s="211"/>
      <c r="AA173" s="211"/>
      <c r="AB173" s="211"/>
      <c r="AC173" s="211"/>
      <c r="AD173" s="211"/>
      <c r="AE173" s="211"/>
      <c r="AF173" s="211"/>
      <c r="AG173" s="211" t="s">
        <v>152</v>
      </c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outlineLevel="1" x14ac:dyDescent="0.2">
      <c r="A174" s="230">
        <v>122</v>
      </c>
      <c r="B174" s="231" t="s">
        <v>425</v>
      </c>
      <c r="C174" s="251" t="s">
        <v>426</v>
      </c>
      <c r="D174" s="232" t="s">
        <v>164</v>
      </c>
      <c r="E174" s="233">
        <v>104.28</v>
      </c>
      <c r="F174" s="234"/>
      <c r="G174" s="235">
        <f>ROUND(E174*F174,2)</f>
        <v>0</v>
      </c>
      <c r="H174" s="234"/>
      <c r="I174" s="235">
        <f>ROUND(E174*H174,2)</f>
        <v>0</v>
      </c>
      <c r="J174" s="234"/>
      <c r="K174" s="235">
        <f>ROUND(E174*J174,2)</f>
        <v>0</v>
      </c>
      <c r="L174" s="235">
        <v>21</v>
      </c>
      <c r="M174" s="235">
        <f>G174*(1+L174/100)</f>
        <v>0</v>
      </c>
      <c r="N174" s="235">
        <v>0</v>
      </c>
      <c r="O174" s="235">
        <f>ROUND(E174*N174,2)</f>
        <v>0</v>
      </c>
      <c r="P174" s="235">
        <v>0</v>
      </c>
      <c r="Q174" s="235">
        <f>ROUND(E174*P174,2)</f>
        <v>0</v>
      </c>
      <c r="R174" s="235" t="s">
        <v>262</v>
      </c>
      <c r="S174" s="235" t="s">
        <v>148</v>
      </c>
      <c r="T174" s="236" t="s">
        <v>269</v>
      </c>
      <c r="U174" s="221">
        <v>0.05</v>
      </c>
      <c r="V174" s="221">
        <f>ROUND(E174*U174,2)</f>
        <v>5.21</v>
      </c>
      <c r="W174" s="221"/>
      <c r="X174" s="221" t="s">
        <v>149</v>
      </c>
      <c r="Y174" s="211"/>
      <c r="Z174" s="211"/>
      <c r="AA174" s="211"/>
      <c r="AB174" s="211"/>
      <c r="AC174" s="211"/>
      <c r="AD174" s="211"/>
      <c r="AE174" s="211"/>
      <c r="AF174" s="211"/>
      <c r="AG174" s="211" t="s">
        <v>150</v>
      </c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outlineLevel="1" x14ac:dyDescent="0.2">
      <c r="A175" s="218"/>
      <c r="B175" s="219"/>
      <c r="C175" s="252" t="s">
        <v>424</v>
      </c>
      <c r="D175" s="237"/>
      <c r="E175" s="237"/>
      <c r="F175" s="237"/>
      <c r="G175" s="237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11"/>
      <c r="Z175" s="211"/>
      <c r="AA175" s="211"/>
      <c r="AB175" s="211"/>
      <c r="AC175" s="211"/>
      <c r="AD175" s="211"/>
      <c r="AE175" s="211"/>
      <c r="AF175" s="211"/>
      <c r="AG175" s="211" t="s">
        <v>152</v>
      </c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ht="22.5" outlineLevel="1" x14ac:dyDescent="0.2">
      <c r="A176" s="238">
        <v>123</v>
      </c>
      <c r="B176" s="239" t="s">
        <v>427</v>
      </c>
      <c r="C176" s="253" t="s">
        <v>428</v>
      </c>
      <c r="D176" s="240" t="s">
        <v>218</v>
      </c>
      <c r="E176" s="241">
        <v>73.2</v>
      </c>
      <c r="F176" s="242"/>
      <c r="G176" s="243">
        <f>ROUND(E176*F176,2)</f>
        <v>0</v>
      </c>
      <c r="H176" s="242"/>
      <c r="I176" s="243">
        <f>ROUND(E176*H176,2)</f>
        <v>0</v>
      </c>
      <c r="J176" s="242"/>
      <c r="K176" s="243">
        <f>ROUND(E176*J176,2)</f>
        <v>0</v>
      </c>
      <c r="L176" s="243">
        <v>21</v>
      </c>
      <c r="M176" s="243">
        <f>G176*(1+L176/100)</f>
        <v>0</v>
      </c>
      <c r="N176" s="243">
        <v>8.0000000000000007E-5</v>
      </c>
      <c r="O176" s="243">
        <f>ROUND(E176*N176,2)</f>
        <v>0.01</v>
      </c>
      <c r="P176" s="243">
        <v>0</v>
      </c>
      <c r="Q176" s="243">
        <f>ROUND(E176*P176,2)</f>
        <v>0</v>
      </c>
      <c r="R176" s="243" t="s">
        <v>262</v>
      </c>
      <c r="S176" s="243" t="s">
        <v>148</v>
      </c>
      <c r="T176" s="244" t="s">
        <v>148</v>
      </c>
      <c r="U176" s="221">
        <v>0.13719999999999999</v>
      </c>
      <c r="V176" s="221">
        <f>ROUND(E176*U176,2)</f>
        <v>10.039999999999999</v>
      </c>
      <c r="W176" s="221"/>
      <c r="X176" s="221" t="s">
        <v>149</v>
      </c>
      <c r="Y176" s="211"/>
      <c r="Z176" s="211"/>
      <c r="AA176" s="211"/>
      <c r="AB176" s="211"/>
      <c r="AC176" s="211"/>
      <c r="AD176" s="211"/>
      <c r="AE176" s="211"/>
      <c r="AF176" s="211"/>
      <c r="AG176" s="211" t="s">
        <v>150</v>
      </c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ht="22.5" outlineLevel="1" x14ac:dyDescent="0.2">
      <c r="A177" s="238">
        <v>124</v>
      </c>
      <c r="B177" s="239" t="s">
        <v>429</v>
      </c>
      <c r="C177" s="253" t="s">
        <v>430</v>
      </c>
      <c r="D177" s="240" t="s">
        <v>164</v>
      </c>
      <c r="E177" s="241">
        <v>104.28</v>
      </c>
      <c r="F177" s="242"/>
      <c r="G177" s="243">
        <f>ROUND(E177*F177,2)</f>
        <v>0</v>
      </c>
      <c r="H177" s="242"/>
      <c r="I177" s="243">
        <f>ROUND(E177*H177,2)</f>
        <v>0</v>
      </c>
      <c r="J177" s="242"/>
      <c r="K177" s="243">
        <f>ROUND(E177*J177,2)</f>
        <v>0</v>
      </c>
      <c r="L177" s="243">
        <v>21</v>
      </c>
      <c r="M177" s="243">
        <f>G177*(1+L177/100)</f>
        <v>0</v>
      </c>
      <c r="N177" s="243">
        <v>3.3E-4</v>
      </c>
      <c r="O177" s="243">
        <f>ROUND(E177*N177,2)</f>
        <v>0.03</v>
      </c>
      <c r="P177" s="243">
        <v>0</v>
      </c>
      <c r="Q177" s="243">
        <f>ROUND(E177*P177,2)</f>
        <v>0</v>
      </c>
      <c r="R177" s="243" t="s">
        <v>262</v>
      </c>
      <c r="S177" s="243" t="s">
        <v>148</v>
      </c>
      <c r="T177" s="244" t="s">
        <v>148</v>
      </c>
      <c r="U177" s="221">
        <v>0.45</v>
      </c>
      <c r="V177" s="221">
        <f>ROUND(E177*U177,2)</f>
        <v>46.93</v>
      </c>
      <c r="W177" s="221"/>
      <c r="X177" s="221" t="s">
        <v>149</v>
      </c>
      <c r="Y177" s="211"/>
      <c r="Z177" s="211"/>
      <c r="AA177" s="211"/>
      <c r="AB177" s="211"/>
      <c r="AC177" s="211"/>
      <c r="AD177" s="211"/>
      <c r="AE177" s="211"/>
      <c r="AF177" s="211"/>
      <c r="AG177" s="211" t="s">
        <v>150</v>
      </c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outlineLevel="1" x14ac:dyDescent="0.2">
      <c r="A178" s="238">
        <v>125</v>
      </c>
      <c r="B178" s="239" t="s">
        <v>431</v>
      </c>
      <c r="C178" s="253" t="s">
        <v>432</v>
      </c>
      <c r="D178" s="240" t="s">
        <v>164</v>
      </c>
      <c r="E178" s="241">
        <v>12.75</v>
      </c>
      <c r="F178" s="242"/>
      <c r="G178" s="243">
        <f>ROUND(E178*F178,2)</f>
        <v>0</v>
      </c>
      <c r="H178" s="242"/>
      <c r="I178" s="243">
        <f>ROUND(E178*H178,2)</f>
        <v>0</v>
      </c>
      <c r="J178" s="242"/>
      <c r="K178" s="243">
        <f>ROUND(E178*J178,2)</f>
        <v>0</v>
      </c>
      <c r="L178" s="243">
        <v>21</v>
      </c>
      <c r="M178" s="243">
        <f>G178*(1+L178/100)</f>
        <v>0</v>
      </c>
      <c r="N178" s="243">
        <v>2.5000000000000001E-3</v>
      </c>
      <c r="O178" s="243">
        <f>ROUND(E178*N178,2)</f>
        <v>0.03</v>
      </c>
      <c r="P178" s="243">
        <v>0</v>
      </c>
      <c r="Q178" s="243">
        <f>ROUND(E178*P178,2)</f>
        <v>0</v>
      </c>
      <c r="R178" s="243" t="s">
        <v>262</v>
      </c>
      <c r="S178" s="243" t="s">
        <v>148</v>
      </c>
      <c r="T178" s="244" t="s">
        <v>148</v>
      </c>
      <c r="U178" s="221">
        <v>0.05</v>
      </c>
      <c r="V178" s="221">
        <f>ROUND(E178*U178,2)</f>
        <v>0.64</v>
      </c>
      <c r="W178" s="221"/>
      <c r="X178" s="221" t="s">
        <v>149</v>
      </c>
      <c r="Y178" s="211"/>
      <c r="Z178" s="211"/>
      <c r="AA178" s="211"/>
      <c r="AB178" s="211"/>
      <c r="AC178" s="211"/>
      <c r="AD178" s="211"/>
      <c r="AE178" s="211"/>
      <c r="AF178" s="211"/>
      <c r="AG178" s="211" t="s">
        <v>150</v>
      </c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outlineLevel="1" x14ac:dyDescent="0.2">
      <c r="A179" s="238">
        <v>126</v>
      </c>
      <c r="B179" s="239" t="s">
        <v>433</v>
      </c>
      <c r="C179" s="253" t="s">
        <v>434</v>
      </c>
      <c r="D179" s="240" t="s">
        <v>435</v>
      </c>
      <c r="E179" s="241">
        <v>25.96</v>
      </c>
      <c r="F179" s="242"/>
      <c r="G179" s="243">
        <f>ROUND(E179*F179,2)</f>
        <v>0</v>
      </c>
      <c r="H179" s="242"/>
      <c r="I179" s="243">
        <f>ROUND(E179*H179,2)</f>
        <v>0</v>
      </c>
      <c r="J179" s="242"/>
      <c r="K179" s="243">
        <f>ROUND(E179*J179,2)</f>
        <v>0</v>
      </c>
      <c r="L179" s="243">
        <v>21</v>
      </c>
      <c r="M179" s="243">
        <f>G179*(1+L179/100)</f>
        <v>0</v>
      </c>
      <c r="N179" s="243">
        <v>5.4000000000000001E-4</v>
      </c>
      <c r="O179" s="243">
        <f>ROUND(E179*N179,2)</f>
        <v>0.01</v>
      </c>
      <c r="P179" s="243">
        <v>0</v>
      </c>
      <c r="Q179" s="243">
        <f>ROUND(E179*P179,2)</f>
        <v>0</v>
      </c>
      <c r="R179" s="243" t="s">
        <v>262</v>
      </c>
      <c r="S179" s="243" t="s">
        <v>148</v>
      </c>
      <c r="T179" s="244" t="s">
        <v>148</v>
      </c>
      <c r="U179" s="221">
        <v>0.14000000000000001</v>
      </c>
      <c r="V179" s="221">
        <f>ROUND(E179*U179,2)</f>
        <v>3.63</v>
      </c>
      <c r="W179" s="221"/>
      <c r="X179" s="221" t="s">
        <v>149</v>
      </c>
      <c r="Y179" s="211"/>
      <c r="Z179" s="211"/>
      <c r="AA179" s="211"/>
      <c r="AB179" s="211"/>
      <c r="AC179" s="211"/>
      <c r="AD179" s="211"/>
      <c r="AE179" s="211"/>
      <c r="AF179" s="211"/>
      <c r="AG179" s="211" t="s">
        <v>150</v>
      </c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outlineLevel="1" x14ac:dyDescent="0.2">
      <c r="A180" s="238">
        <v>127</v>
      </c>
      <c r="B180" s="239" t="s">
        <v>436</v>
      </c>
      <c r="C180" s="253" t="s">
        <v>437</v>
      </c>
      <c r="D180" s="240" t="s">
        <v>218</v>
      </c>
      <c r="E180" s="241">
        <v>104.28</v>
      </c>
      <c r="F180" s="242"/>
      <c r="G180" s="243">
        <f>ROUND(E180*F180,2)</f>
        <v>0</v>
      </c>
      <c r="H180" s="242"/>
      <c r="I180" s="243">
        <f>ROUND(E180*H180,2)</f>
        <v>0</v>
      </c>
      <c r="J180" s="242"/>
      <c r="K180" s="243">
        <f>ROUND(E180*J180,2)</f>
        <v>0</v>
      </c>
      <c r="L180" s="243">
        <v>21</v>
      </c>
      <c r="M180" s="243">
        <f>G180*(1+L180/100)</f>
        <v>0</v>
      </c>
      <c r="N180" s="243">
        <v>4.0000000000000003E-5</v>
      </c>
      <c r="O180" s="243">
        <f>ROUND(E180*N180,2)</f>
        <v>0</v>
      </c>
      <c r="P180" s="243">
        <v>0</v>
      </c>
      <c r="Q180" s="243">
        <f>ROUND(E180*P180,2)</f>
        <v>0</v>
      </c>
      <c r="R180" s="243" t="s">
        <v>262</v>
      </c>
      <c r="S180" s="243" t="s">
        <v>148</v>
      </c>
      <c r="T180" s="244" t="s">
        <v>148</v>
      </c>
      <c r="U180" s="221">
        <v>7.8200000000000006E-2</v>
      </c>
      <c r="V180" s="221">
        <f>ROUND(E180*U180,2)</f>
        <v>8.15</v>
      </c>
      <c r="W180" s="221"/>
      <c r="X180" s="221" t="s">
        <v>149</v>
      </c>
      <c r="Y180" s="211"/>
      <c r="Z180" s="211"/>
      <c r="AA180" s="211"/>
      <c r="AB180" s="211"/>
      <c r="AC180" s="211"/>
      <c r="AD180" s="211"/>
      <c r="AE180" s="211"/>
      <c r="AF180" s="211"/>
      <c r="AG180" s="211" t="s">
        <v>150</v>
      </c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ht="22.5" outlineLevel="1" x14ac:dyDescent="0.2">
      <c r="A181" s="230">
        <v>128</v>
      </c>
      <c r="B181" s="231" t="s">
        <v>438</v>
      </c>
      <c r="C181" s="251" t="s">
        <v>439</v>
      </c>
      <c r="D181" s="232" t="s">
        <v>164</v>
      </c>
      <c r="E181" s="233">
        <v>107.4084</v>
      </c>
      <c r="F181" s="234"/>
      <c r="G181" s="235">
        <f>ROUND(E181*F181,2)</f>
        <v>0</v>
      </c>
      <c r="H181" s="234"/>
      <c r="I181" s="235">
        <f>ROUND(E181*H181,2)</f>
        <v>0</v>
      </c>
      <c r="J181" s="234"/>
      <c r="K181" s="235">
        <f>ROUND(E181*J181,2)</f>
        <v>0</v>
      </c>
      <c r="L181" s="235">
        <v>21</v>
      </c>
      <c r="M181" s="235">
        <f>G181*(1+L181/100)</f>
        <v>0</v>
      </c>
      <c r="N181" s="235">
        <v>2.8999999999999998E-3</v>
      </c>
      <c r="O181" s="235">
        <f>ROUND(E181*N181,2)</f>
        <v>0.31</v>
      </c>
      <c r="P181" s="235">
        <v>0</v>
      </c>
      <c r="Q181" s="235">
        <f>ROUND(E181*P181,2)</f>
        <v>0</v>
      </c>
      <c r="R181" s="235" t="s">
        <v>173</v>
      </c>
      <c r="S181" s="235" t="s">
        <v>148</v>
      </c>
      <c r="T181" s="236" t="s">
        <v>148</v>
      </c>
      <c r="U181" s="221">
        <v>0</v>
      </c>
      <c r="V181" s="221">
        <f>ROUND(E181*U181,2)</f>
        <v>0</v>
      </c>
      <c r="W181" s="221"/>
      <c r="X181" s="221" t="s">
        <v>174</v>
      </c>
      <c r="Y181" s="211"/>
      <c r="Z181" s="211"/>
      <c r="AA181" s="211"/>
      <c r="AB181" s="211"/>
      <c r="AC181" s="211"/>
      <c r="AD181" s="211"/>
      <c r="AE181" s="211"/>
      <c r="AF181" s="211"/>
      <c r="AG181" s="211" t="s">
        <v>175</v>
      </c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outlineLevel="1" x14ac:dyDescent="0.2">
      <c r="A182" s="218">
        <v>129</v>
      </c>
      <c r="B182" s="219" t="s">
        <v>440</v>
      </c>
      <c r="C182" s="254" t="s">
        <v>441</v>
      </c>
      <c r="D182" s="220" t="s">
        <v>0</v>
      </c>
      <c r="E182" s="246"/>
      <c r="F182" s="222"/>
      <c r="G182" s="221">
        <f>ROUND(E182*F182,2)</f>
        <v>0</v>
      </c>
      <c r="H182" s="222"/>
      <c r="I182" s="221">
        <f>ROUND(E182*H182,2)</f>
        <v>0</v>
      </c>
      <c r="J182" s="222"/>
      <c r="K182" s="221">
        <f>ROUND(E182*J182,2)</f>
        <v>0</v>
      </c>
      <c r="L182" s="221">
        <v>21</v>
      </c>
      <c r="M182" s="221">
        <f>G182*(1+L182/100)</f>
        <v>0</v>
      </c>
      <c r="N182" s="221">
        <v>0</v>
      </c>
      <c r="O182" s="221">
        <f>ROUND(E182*N182,2)</f>
        <v>0</v>
      </c>
      <c r="P182" s="221">
        <v>0</v>
      </c>
      <c r="Q182" s="221">
        <f>ROUND(E182*P182,2)</f>
        <v>0</v>
      </c>
      <c r="R182" s="221" t="s">
        <v>262</v>
      </c>
      <c r="S182" s="221" t="s">
        <v>148</v>
      </c>
      <c r="T182" s="221" t="s">
        <v>148</v>
      </c>
      <c r="U182" s="221">
        <v>0</v>
      </c>
      <c r="V182" s="221">
        <f>ROUND(E182*U182,2)</f>
        <v>0</v>
      </c>
      <c r="W182" s="221"/>
      <c r="X182" s="221" t="s">
        <v>274</v>
      </c>
      <c r="Y182" s="211"/>
      <c r="Z182" s="211"/>
      <c r="AA182" s="211"/>
      <c r="AB182" s="211"/>
      <c r="AC182" s="211"/>
      <c r="AD182" s="211"/>
      <c r="AE182" s="211"/>
      <c r="AF182" s="211"/>
      <c r="AG182" s="211" t="s">
        <v>275</v>
      </c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outlineLevel="1" x14ac:dyDescent="0.2">
      <c r="A183" s="218"/>
      <c r="B183" s="219"/>
      <c r="C183" s="255" t="s">
        <v>343</v>
      </c>
      <c r="D183" s="247"/>
      <c r="E183" s="247"/>
      <c r="F183" s="247"/>
      <c r="G183" s="247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11"/>
      <c r="Z183" s="211"/>
      <c r="AA183" s="211"/>
      <c r="AB183" s="211"/>
      <c r="AC183" s="211"/>
      <c r="AD183" s="211"/>
      <c r="AE183" s="211"/>
      <c r="AF183" s="211"/>
      <c r="AG183" s="211" t="s">
        <v>152</v>
      </c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x14ac:dyDescent="0.2">
      <c r="A184" s="224" t="s">
        <v>142</v>
      </c>
      <c r="B184" s="225" t="s">
        <v>101</v>
      </c>
      <c r="C184" s="250" t="s">
        <v>102</v>
      </c>
      <c r="D184" s="226"/>
      <c r="E184" s="227"/>
      <c r="F184" s="228"/>
      <c r="G184" s="228">
        <f>SUMIF(AG185:AG188,"&lt;&gt;NOR",G185:G188)</f>
        <v>0</v>
      </c>
      <c r="H184" s="228"/>
      <c r="I184" s="228">
        <f>SUM(I185:I188)</f>
        <v>0</v>
      </c>
      <c r="J184" s="228"/>
      <c r="K184" s="228">
        <f>SUM(K185:K188)</f>
        <v>0</v>
      </c>
      <c r="L184" s="228"/>
      <c r="M184" s="228">
        <f>SUM(M185:M188)</f>
        <v>0</v>
      </c>
      <c r="N184" s="228"/>
      <c r="O184" s="228">
        <f>SUM(O185:O188)</f>
        <v>1.23</v>
      </c>
      <c r="P184" s="228"/>
      <c r="Q184" s="228">
        <f>SUM(Q185:Q188)</f>
        <v>0</v>
      </c>
      <c r="R184" s="228"/>
      <c r="S184" s="228"/>
      <c r="T184" s="229"/>
      <c r="U184" s="223"/>
      <c r="V184" s="223">
        <f>SUM(V185:V188)</f>
        <v>96.97</v>
      </c>
      <c r="W184" s="223"/>
      <c r="X184" s="223"/>
      <c r="AG184" t="s">
        <v>143</v>
      </c>
    </row>
    <row r="185" spans="1:60" outlineLevel="1" x14ac:dyDescent="0.2">
      <c r="A185" s="238">
        <v>130</v>
      </c>
      <c r="B185" s="239" t="s">
        <v>442</v>
      </c>
      <c r="C185" s="253" t="s">
        <v>443</v>
      </c>
      <c r="D185" s="240" t="s">
        <v>164</v>
      </c>
      <c r="E185" s="241">
        <v>76.11</v>
      </c>
      <c r="F185" s="242"/>
      <c r="G185" s="243">
        <f>ROUND(E185*F185,2)</f>
        <v>0</v>
      </c>
      <c r="H185" s="242"/>
      <c r="I185" s="243">
        <f>ROUND(E185*H185,2)</f>
        <v>0</v>
      </c>
      <c r="J185" s="242"/>
      <c r="K185" s="243">
        <f>ROUND(E185*J185,2)</f>
        <v>0</v>
      </c>
      <c r="L185" s="243">
        <v>21</v>
      </c>
      <c r="M185" s="243">
        <f>G185*(1+L185/100)</f>
        <v>0</v>
      </c>
      <c r="N185" s="243">
        <v>1.6000000000000001E-4</v>
      </c>
      <c r="O185" s="243">
        <f>ROUND(E185*N185,2)</f>
        <v>0.01</v>
      </c>
      <c r="P185" s="243">
        <v>0</v>
      </c>
      <c r="Q185" s="243">
        <f>ROUND(E185*P185,2)</f>
        <v>0</v>
      </c>
      <c r="R185" s="243" t="s">
        <v>409</v>
      </c>
      <c r="S185" s="243" t="s">
        <v>148</v>
      </c>
      <c r="T185" s="244" t="s">
        <v>148</v>
      </c>
      <c r="U185" s="221">
        <v>0.05</v>
      </c>
      <c r="V185" s="221">
        <f>ROUND(E185*U185,2)</f>
        <v>3.81</v>
      </c>
      <c r="W185" s="221"/>
      <c r="X185" s="221" t="s">
        <v>149</v>
      </c>
      <c r="Y185" s="211"/>
      <c r="Z185" s="211"/>
      <c r="AA185" s="211"/>
      <c r="AB185" s="211"/>
      <c r="AC185" s="211"/>
      <c r="AD185" s="211"/>
      <c r="AE185" s="211"/>
      <c r="AF185" s="211"/>
      <c r="AG185" s="211" t="s">
        <v>150</v>
      </c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ht="22.5" outlineLevel="1" x14ac:dyDescent="0.2">
      <c r="A186" s="238">
        <v>131</v>
      </c>
      <c r="B186" s="239" t="s">
        <v>444</v>
      </c>
      <c r="C186" s="253" t="s">
        <v>445</v>
      </c>
      <c r="D186" s="240" t="s">
        <v>164</v>
      </c>
      <c r="E186" s="241">
        <v>76.11</v>
      </c>
      <c r="F186" s="242"/>
      <c r="G186" s="243">
        <f>ROUND(E186*F186,2)</f>
        <v>0</v>
      </c>
      <c r="H186" s="242"/>
      <c r="I186" s="243">
        <f>ROUND(E186*H186,2)</f>
        <v>0</v>
      </c>
      <c r="J186" s="242"/>
      <c r="K186" s="243">
        <f>ROUND(E186*J186,2)</f>
        <v>0</v>
      </c>
      <c r="L186" s="243">
        <v>21</v>
      </c>
      <c r="M186" s="243">
        <f>G186*(1+L186/100)</f>
        <v>0</v>
      </c>
      <c r="N186" s="243">
        <v>5.2399999999999999E-3</v>
      </c>
      <c r="O186" s="243">
        <f>ROUND(E186*N186,2)</f>
        <v>0.4</v>
      </c>
      <c r="P186" s="243">
        <v>0</v>
      </c>
      <c r="Q186" s="243">
        <f>ROUND(E186*P186,2)</f>
        <v>0</v>
      </c>
      <c r="R186" s="243" t="s">
        <v>409</v>
      </c>
      <c r="S186" s="243" t="s">
        <v>148</v>
      </c>
      <c r="T186" s="244" t="s">
        <v>148</v>
      </c>
      <c r="U186" s="221">
        <v>1.224</v>
      </c>
      <c r="V186" s="221">
        <f>ROUND(E186*U186,2)</f>
        <v>93.16</v>
      </c>
      <c r="W186" s="221"/>
      <c r="X186" s="221" t="s">
        <v>149</v>
      </c>
      <c r="Y186" s="211"/>
      <c r="Z186" s="211"/>
      <c r="AA186" s="211"/>
      <c r="AB186" s="211"/>
      <c r="AC186" s="211"/>
      <c r="AD186" s="211"/>
      <c r="AE186" s="211"/>
      <c r="AF186" s="211"/>
      <c r="AG186" s="211" t="s">
        <v>150</v>
      </c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outlineLevel="1" x14ac:dyDescent="0.2">
      <c r="A187" s="230">
        <v>132</v>
      </c>
      <c r="B187" s="231" t="s">
        <v>446</v>
      </c>
      <c r="C187" s="251" t="s">
        <v>447</v>
      </c>
      <c r="D187" s="232" t="s">
        <v>164</v>
      </c>
      <c r="E187" s="233">
        <v>78.393299999999996</v>
      </c>
      <c r="F187" s="234"/>
      <c r="G187" s="235">
        <f>ROUND(E187*F187,2)</f>
        <v>0</v>
      </c>
      <c r="H187" s="234"/>
      <c r="I187" s="235">
        <f>ROUND(E187*H187,2)</f>
        <v>0</v>
      </c>
      <c r="J187" s="234"/>
      <c r="K187" s="235">
        <f>ROUND(E187*J187,2)</f>
        <v>0</v>
      </c>
      <c r="L187" s="235">
        <v>21</v>
      </c>
      <c r="M187" s="235">
        <f>G187*(1+L187/100)</f>
        <v>0</v>
      </c>
      <c r="N187" s="235">
        <v>1.0500000000000001E-2</v>
      </c>
      <c r="O187" s="235">
        <f>ROUND(E187*N187,2)</f>
        <v>0.82</v>
      </c>
      <c r="P187" s="235">
        <v>0</v>
      </c>
      <c r="Q187" s="235">
        <f>ROUND(E187*P187,2)</f>
        <v>0</v>
      </c>
      <c r="R187" s="235" t="s">
        <v>173</v>
      </c>
      <c r="S187" s="235" t="s">
        <v>148</v>
      </c>
      <c r="T187" s="236" t="s">
        <v>148</v>
      </c>
      <c r="U187" s="221">
        <v>0</v>
      </c>
      <c r="V187" s="221">
        <f>ROUND(E187*U187,2)</f>
        <v>0</v>
      </c>
      <c r="W187" s="221"/>
      <c r="X187" s="221" t="s">
        <v>174</v>
      </c>
      <c r="Y187" s="211"/>
      <c r="Z187" s="211"/>
      <c r="AA187" s="211"/>
      <c r="AB187" s="211"/>
      <c r="AC187" s="211"/>
      <c r="AD187" s="211"/>
      <c r="AE187" s="211"/>
      <c r="AF187" s="211"/>
      <c r="AG187" s="211" t="s">
        <v>175</v>
      </c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1" x14ac:dyDescent="0.2">
      <c r="A188" s="218">
        <v>133</v>
      </c>
      <c r="B188" s="219" t="s">
        <v>448</v>
      </c>
      <c r="C188" s="254" t="s">
        <v>449</v>
      </c>
      <c r="D188" s="220" t="s">
        <v>0</v>
      </c>
      <c r="E188" s="246"/>
      <c r="F188" s="222"/>
      <c r="G188" s="221">
        <f>ROUND(E188*F188,2)</f>
        <v>0</v>
      </c>
      <c r="H188" s="222"/>
      <c r="I188" s="221">
        <f>ROUND(E188*H188,2)</f>
        <v>0</v>
      </c>
      <c r="J188" s="222"/>
      <c r="K188" s="221">
        <f>ROUND(E188*J188,2)</f>
        <v>0</v>
      </c>
      <c r="L188" s="221">
        <v>21</v>
      </c>
      <c r="M188" s="221">
        <f>G188*(1+L188/100)</f>
        <v>0</v>
      </c>
      <c r="N188" s="221">
        <v>0</v>
      </c>
      <c r="O188" s="221">
        <f>ROUND(E188*N188,2)</f>
        <v>0</v>
      </c>
      <c r="P188" s="221">
        <v>0</v>
      </c>
      <c r="Q188" s="221">
        <f>ROUND(E188*P188,2)</f>
        <v>0</v>
      </c>
      <c r="R188" s="221" t="s">
        <v>409</v>
      </c>
      <c r="S188" s="221" t="s">
        <v>148</v>
      </c>
      <c r="T188" s="221" t="s">
        <v>148</v>
      </c>
      <c r="U188" s="221">
        <v>0</v>
      </c>
      <c r="V188" s="221">
        <f>ROUND(E188*U188,2)</f>
        <v>0</v>
      </c>
      <c r="W188" s="221"/>
      <c r="X188" s="221" t="s">
        <v>274</v>
      </c>
      <c r="Y188" s="211"/>
      <c r="Z188" s="211"/>
      <c r="AA188" s="211"/>
      <c r="AB188" s="211"/>
      <c r="AC188" s="211"/>
      <c r="AD188" s="211"/>
      <c r="AE188" s="211"/>
      <c r="AF188" s="211"/>
      <c r="AG188" s="211" t="s">
        <v>275</v>
      </c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x14ac:dyDescent="0.2">
      <c r="A189" s="224" t="s">
        <v>142</v>
      </c>
      <c r="B189" s="225" t="s">
        <v>103</v>
      </c>
      <c r="C189" s="250" t="s">
        <v>104</v>
      </c>
      <c r="D189" s="226"/>
      <c r="E189" s="227"/>
      <c r="F189" s="228"/>
      <c r="G189" s="228">
        <f>SUMIF(AG190:AG190,"&lt;&gt;NOR",G190:G190)</f>
        <v>0</v>
      </c>
      <c r="H189" s="228"/>
      <c r="I189" s="228">
        <f>SUM(I190:I190)</f>
        <v>0</v>
      </c>
      <c r="J189" s="228"/>
      <c r="K189" s="228">
        <f>SUM(K190:K190)</f>
        <v>0</v>
      </c>
      <c r="L189" s="228"/>
      <c r="M189" s="228">
        <f>SUM(M190:M190)</f>
        <v>0</v>
      </c>
      <c r="N189" s="228"/>
      <c r="O189" s="228">
        <f>SUM(O190:O190)</f>
        <v>0.02</v>
      </c>
      <c r="P189" s="228"/>
      <c r="Q189" s="228">
        <f>SUM(Q190:Q190)</f>
        <v>0</v>
      </c>
      <c r="R189" s="228"/>
      <c r="S189" s="228"/>
      <c r="T189" s="229"/>
      <c r="U189" s="223"/>
      <c r="V189" s="223">
        <f>SUM(V190:V190)</f>
        <v>72.510000000000005</v>
      </c>
      <c r="W189" s="223"/>
      <c r="X189" s="223"/>
      <c r="AG189" t="s">
        <v>143</v>
      </c>
    </row>
    <row r="190" spans="1:60" outlineLevel="1" x14ac:dyDescent="0.2">
      <c r="A190" s="238">
        <v>134</v>
      </c>
      <c r="B190" s="239" t="s">
        <v>450</v>
      </c>
      <c r="C190" s="253" t="s">
        <v>451</v>
      </c>
      <c r="D190" s="240" t="s">
        <v>164</v>
      </c>
      <c r="E190" s="241">
        <v>144.44880000000001</v>
      </c>
      <c r="F190" s="242"/>
      <c r="G190" s="243">
        <f>ROUND(E190*F190,2)</f>
        <v>0</v>
      </c>
      <c r="H190" s="242"/>
      <c r="I190" s="243">
        <f>ROUND(E190*H190,2)</f>
        <v>0</v>
      </c>
      <c r="J190" s="242"/>
      <c r="K190" s="243">
        <f>ROUND(E190*J190,2)</f>
        <v>0</v>
      </c>
      <c r="L190" s="243">
        <v>21</v>
      </c>
      <c r="M190" s="243">
        <f>G190*(1+L190/100)</f>
        <v>0</v>
      </c>
      <c r="N190" s="243">
        <v>1.1E-4</v>
      </c>
      <c r="O190" s="243">
        <f>ROUND(E190*N190,2)</f>
        <v>0.02</v>
      </c>
      <c r="P190" s="243">
        <v>0</v>
      </c>
      <c r="Q190" s="243">
        <f>ROUND(E190*P190,2)</f>
        <v>0</v>
      </c>
      <c r="R190" s="243" t="s">
        <v>452</v>
      </c>
      <c r="S190" s="243" t="s">
        <v>148</v>
      </c>
      <c r="T190" s="244" t="s">
        <v>148</v>
      </c>
      <c r="U190" s="221">
        <v>0.502</v>
      </c>
      <c r="V190" s="221">
        <f>ROUND(E190*U190,2)</f>
        <v>72.510000000000005</v>
      </c>
      <c r="W190" s="221"/>
      <c r="X190" s="221" t="s">
        <v>149</v>
      </c>
      <c r="Y190" s="211"/>
      <c r="Z190" s="211"/>
      <c r="AA190" s="211"/>
      <c r="AB190" s="211"/>
      <c r="AC190" s="211"/>
      <c r="AD190" s="211"/>
      <c r="AE190" s="211"/>
      <c r="AF190" s="211"/>
      <c r="AG190" s="211" t="s">
        <v>150</v>
      </c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x14ac:dyDescent="0.2">
      <c r="A191" s="224" t="s">
        <v>142</v>
      </c>
      <c r="B191" s="225" t="s">
        <v>105</v>
      </c>
      <c r="C191" s="250" t="s">
        <v>106</v>
      </c>
      <c r="D191" s="226"/>
      <c r="E191" s="227"/>
      <c r="F191" s="228"/>
      <c r="G191" s="228">
        <f>SUMIF(AG192:AG194,"&lt;&gt;NOR",G192:G194)</f>
        <v>0</v>
      </c>
      <c r="H191" s="228"/>
      <c r="I191" s="228">
        <f>SUM(I192:I194)</f>
        <v>0</v>
      </c>
      <c r="J191" s="228"/>
      <c r="K191" s="228">
        <f>SUM(K192:K194)</f>
        <v>0</v>
      </c>
      <c r="L191" s="228"/>
      <c r="M191" s="228">
        <f>SUM(M192:M194)</f>
        <v>0</v>
      </c>
      <c r="N191" s="228"/>
      <c r="O191" s="228">
        <f>SUM(O192:O194)</f>
        <v>0.31</v>
      </c>
      <c r="P191" s="228"/>
      <c r="Q191" s="228">
        <f>SUM(Q192:Q194)</f>
        <v>0</v>
      </c>
      <c r="R191" s="228"/>
      <c r="S191" s="228"/>
      <c r="T191" s="229"/>
      <c r="U191" s="223"/>
      <c r="V191" s="223">
        <f>SUM(V192:V194)</f>
        <v>101.44</v>
      </c>
      <c r="W191" s="223"/>
      <c r="X191" s="223"/>
      <c r="AG191" t="s">
        <v>143</v>
      </c>
    </row>
    <row r="192" spans="1:60" outlineLevel="1" x14ac:dyDescent="0.2">
      <c r="A192" s="238">
        <v>135</v>
      </c>
      <c r="B192" s="239" t="s">
        <v>453</v>
      </c>
      <c r="C192" s="253" t="s">
        <v>454</v>
      </c>
      <c r="D192" s="240" t="s">
        <v>164</v>
      </c>
      <c r="E192" s="241">
        <v>499.34787999999998</v>
      </c>
      <c r="F192" s="242"/>
      <c r="G192" s="243">
        <f>ROUND(E192*F192,2)</f>
        <v>0</v>
      </c>
      <c r="H192" s="242"/>
      <c r="I192" s="243">
        <f>ROUND(E192*H192,2)</f>
        <v>0</v>
      </c>
      <c r="J192" s="242"/>
      <c r="K192" s="243">
        <f>ROUND(E192*J192,2)</f>
        <v>0</v>
      </c>
      <c r="L192" s="243">
        <v>21</v>
      </c>
      <c r="M192" s="243">
        <f>G192*(1+L192/100)</f>
        <v>0</v>
      </c>
      <c r="N192" s="243">
        <v>0</v>
      </c>
      <c r="O192" s="243">
        <f>ROUND(E192*N192,2)</f>
        <v>0</v>
      </c>
      <c r="P192" s="243">
        <v>0</v>
      </c>
      <c r="Q192" s="243">
        <f>ROUND(E192*P192,2)</f>
        <v>0</v>
      </c>
      <c r="R192" s="243" t="s">
        <v>455</v>
      </c>
      <c r="S192" s="243" t="s">
        <v>148</v>
      </c>
      <c r="T192" s="244" t="s">
        <v>148</v>
      </c>
      <c r="U192" s="221">
        <v>7.0000000000000007E-2</v>
      </c>
      <c r="V192" s="221">
        <f>ROUND(E192*U192,2)</f>
        <v>34.950000000000003</v>
      </c>
      <c r="W192" s="221"/>
      <c r="X192" s="221" t="s">
        <v>149</v>
      </c>
      <c r="Y192" s="211"/>
      <c r="Z192" s="211"/>
      <c r="AA192" s="211"/>
      <c r="AB192" s="211"/>
      <c r="AC192" s="211"/>
      <c r="AD192" s="211"/>
      <c r="AE192" s="211"/>
      <c r="AF192" s="211"/>
      <c r="AG192" s="211" t="s">
        <v>150</v>
      </c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outlineLevel="1" x14ac:dyDescent="0.2">
      <c r="A193" s="238">
        <v>136</v>
      </c>
      <c r="B193" s="239" t="s">
        <v>456</v>
      </c>
      <c r="C193" s="253" t="s">
        <v>457</v>
      </c>
      <c r="D193" s="240" t="s">
        <v>164</v>
      </c>
      <c r="E193" s="241">
        <v>494.71294</v>
      </c>
      <c r="F193" s="242"/>
      <c r="G193" s="243">
        <f>ROUND(E193*F193,2)</f>
        <v>0</v>
      </c>
      <c r="H193" s="242"/>
      <c r="I193" s="243">
        <f>ROUND(E193*H193,2)</f>
        <v>0</v>
      </c>
      <c r="J193" s="242"/>
      <c r="K193" s="243">
        <f>ROUND(E193*J193,2)</f>
        <v>0</v>
      </c>
      <c r="L193" s="243">
        <v>21</v>
      </c>
      <c r="M193" s="243">
        <f>G193*(1+L193/100)</f>
        <v>0</v>
      </c>
      <c r="N193" s="243">
        <v>1.7000000000000001E-4</v>
      </c>
      <c r="O193" s="243">
        <f>ROUND(E193*N193,2)</f>
        <v>0.08</v>
      </c>
      <c r="P193" s="243">
        <v>0</v>
      </c>
      <c r="Q193" s="243">
        <f>ROUND(E193*P193,2)</f>
        <v>0</v>
      </c>
      <c r="R193" s="243" t="s">
        <v>455</v>
      </c>
      <c r="S193" s="243" t="s">
        <v>148</v>
      </c>
      <c r="T193" s="244" t="s">
        <v>148</v>
      </c>
      <c r="U193" s="221">
        <v>3.2480000000000002E-2</v>
      </c>
      <c r="V193" s="221">
        <f>ROUND(E193*U193,2)</f>
        <v>16.07</v>
      </c>
      <c r="W193" s="221"/>
      <c r="X193" s="221" t="s">
        <v>149</v>
      </c>
      <c r="Y193" s="211"/>
      <c r="Z193" s="211"/>
      <c r="AA193" s="211"/>
      <c r="AB193" s="211"/>
      <c r="AC193" s="211"/>
      <c r="AD193" s="211"/>
      <c r="AE193" s="211"/>
      <c r="AF193" s="211"/>
      <c r="AG193" s="211" t="s">
        <v>150</v>
      </c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38">
        <v>137</v>
      </c>
      <c r="B194" s="239" t="s">
        <v>458</v>
      </c>
      <c r="C194" s="253" t="s">
        <v>459</v>
      </c>
      <c r="D194" s="240" t="s">
        <v>164</v>
      </c>
      <c r="E194" s="241">
        <v>494.71294</v>
      </c>
      <c r="F194" s="242"/>
      <c r="G194" s="243">
        <f>ROUND(E194*F194,2)</f>
        <v>0</v>
      </c>
      <c r="H194" s="242"/>
      <c r="I194" s="243">
        <f>ROUND(E194*H194,2)</f>
        <v>0</v>
      </c>
      <c r="J194" s="242"/>
      <c r="K194" s="243">
        <f>ROUND(E194*J194,2)</f>
        <v>0</v>
      </c>
      <c r="L194" s="243">
        <v>21</v>
      </c>
      <c r="M194" s="243">
        <f>G194*(1+L194/100)</f>
        <v>0</v>
      </c>
      <c r="N194" s="243">
        <v>4.6000000000000001E-4</v>
      </c>
      <c r="O194" s="243">
        <f>ROUND(E194*N194,2)</f>
        <v>0.23</v>
      </c>
      <c r="P194" s="243">
        <v>0</v>
      </c>
      <c r="Q194" s="243">
        <f>ROUND(E194*P194,2)</f>
        <v>0</v>
      </c>
      <c r="R194" s="243" t="s">
        <v>455</v>
      </c>
      <c r="S194" s="243" t="s">
        <v>148</v>
      </c>
      <c r="T194" s="244" t="s">
        <v>148</v>
      </c>
      <c r="U194" s="221">
        <v>0.10191</v>
      </c>
      <c r="V194" s="221">
        <f>ROUND(E194*U194,2)</f>
        <v>50.42</v>
      </c>
      <c r="W194" s="221"/>
      <c r="X194" s="221" t="s">
        <v>149</v>
      </c>
      <c r="Y194" s="211"/>
      <c r="Z194" s="211"/>
      <c r="AA194" s="211"/>
      <c r="AB194" s="211"/>
      <c r="AC194" s="211"/>
      <c r="AD194" s="211"/>
      <c r="AE194" s="211"/>
      <c r="AF194" s="211"/>
      <c r="AG194" s="211" t="s">
        <v>150</v>
      </c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x14ac:dyDescent="0.2">
      <c r="A195" s="224" t="s">
        <v>142</v>
      </c>
      <c r="B195" s="225" t="s">
        <v>107</v>
      </c>
      <c r="C195" s="250" t="s">
        <v>108</v>
      </c>
      <c r="D195" s="226"/>
      <c r="E195" s="227"/>
      <c r="F195" s="228"/>
      <c r="G195" s="228">
        <f>SUMIF(AG196:AG199,"&lt;&gt;NOR",G196:G199)</f>
        <v>0</v>
      </c>
      <c r="H195" s="228"/>
      <c r="I195" s="228">
        <f>SUM(I196:I199)</f>
        <v>0</v>
      </c>
      <c r="J195" s="228"/>
      <c r="K195" s="228">
        <f>SUM(K196:K199)</f>
        <v>0</v>
      </c>
      <c r="L195" s="228"/>
      <c r="M195" s="228">
        <f>SUM(M196:M199)</f>
        <v>0</v>
      </c>
      <c r="N195" s="228"/>
      <c r="O195" s="228">
        <f>SUM(O196:O199)</f>
        <v>0.16</v>
      </c>
      <c r="P195" s="228"/>
      <c r="Q195" s="228">
        <f>SUM(Q196:Q199)</f>
        <v>0</v>
      </c>
      <c r="R195" s="228"/>
      <c r="S195" s="228"/>
      <c r="T195" s="229"/>
      <c r="U195" s="223"/>
      <c r="V195" s="223">
        <f>SUM(V196:V199)</f>
        <v>20.16</v>
      </c>
      <c r="W195" s="223"/>
      <c r="X195" s="223"/>
      <c r="AG195" t="s">
        <v>143</v>
      </c>
    </row>
    <row r="196" spans="1:60" outlineLevel="1" x14ac:dyDescent="0.2">
      <c r="A196" s="238">
        <v>138</v>
      </c>
      <c r="B196" s="239" t="s">
        <v>460</v>
      </c>
      <c r="C196" s="253" t="s">
        <v>461</v>
      </c>
      <c r="D196" s="240" t="s">
        <v>164</v>
      </c>
      <c r="E196" s="241">
        <v>9.6</v>
      </c>
      <c r="F196" s="242"/>
      <c r="G196" s="243">
        <f>ROUND(E196*F196,2)</f>
        <v>0</v>
      </c>
      <c r="H196" s="242"/>
      <c r="I196" s="243">
        <f>ROUND(E196*H196,2)</f>
        <v>0</v>
      </c>
      <c r="J196" s="242"/>
      <c r="K196" s="243">
        <f>ROUND(E196*J196,2)</f>
        <v>0</v>
      </c>
      <c r="L196" s="243">
        <v>21</v>
      </c>
      <c r="M196" s="243">
        <f>G196*(1+L196/100)</f>
        <v>0</v>
      </c>
      <c r="N196" s="243">
        <v>8.0000000000000007E-5</v>
      </c>
      <c r="O196" s="243">
        <f>ROUND(E196*N196,2)</f>
        <v>0</v>
      </c>
      <c r="P196" s="243">
        <v>0</v>
      </c>
      <c r="Q196" s="243">
        <f>ROUND(E196*P196,2)</f>
        <v>0</v>
      </c>
      <c r="R196" s="243" t="s">
        <v>462</v>
      </c>
      <c r="S196" s="243" t="s">
        <v>148</v>
      </c>
      <c r="T196" s="244" t="s">
        <v>148</v>
      </c>
      <c r="U196" s="221">
        <v>2.1</v>
      </c>
      <c r="V196" s="221">
        <f>ROUND(E196*U196,2)</f>
        <v>20.16</v>
      </c>
      <c r="W196" s="221"/>
      <c r="X196" s="221" t="s">
        <v>149</v>
      </c>
      <c r="Y196" s="211"/>
      <c r="Z196" s="211"/>
      <c r="AA196" s="211"/>
      <c r="AB196" s="211"/>
      <c r="AC196" s="211"/>
      <c r="AD196" s="211"/>
      <c r="AE196" s="211"/>
      <c r="AF196" s="211"/>
      <c r="AG196" s="211" t="s">
        <v>150</v>
      </c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</row>
    <row r="197" spans="1:60" outlineLevel="1" x14ac:dyDescent="0.2">
      <c r="A197" s="230">
        <v>139</v>
      </c>
      <c r="B197" s="231" t="s">
        <v>463</v>
      </c>
      <c r="C197" s="251" t="s">
        <v>464</v>
      </c>
      <c r="D197" s="232" t="s">
        <v>164</v>
      </c>
      <c r="E197" s="233">
        <v>9.6959999999999997</v>
      </c>
      <c r="F197" s="234"/>
      <c r="G197" s="235">
        <f>ROUND(E197*F197,2)</f>
        <v>0</v>
      </c>
      <c r="H197" s="234"/>
      <c r="I197" s="235">
        <f>ROUND(E197*H197,2)</f>
        <v>0</v>
      </c>
      <c r="J197" s="234"/>
      <c r="K197" s="235">
        <f>ROUND(E197*J197,2)</f>
        <v>0</v>
      </c>
      <c r="L197" s="235">
        <v>21</v>
      </c>
      <c r="M197" s="235">
        <f>G197*(1+L197/100)</f>
        <v>0</v>
      </c>
      <c r="N197" s="235">
        <v>1.7000000000000001E-2</v>
      </c>
      <c r="O197" s="235">
        <f>ROUND(E197*N197,2)</f>
        <v>0.16</v>
      </c>
      <c r="P197" s="235">
        <v>0</v>
      </c>
      <c r="Q197" s="235">
        <f>ROUND(E197*P197,2)</f>
        <v>0</v>
      </c>
      <c r="R197" s="235" t="s">
        <v>173</v>
      </c>
      <c r="S197" s="235" t="s">
        <v>148</v>
      </c>
      <c r="T197" s="236" t="s">
        <v>148</v>
      </c>
      <c r="U197" s="221">
        <v>0</v>
      </c>
      <c r="V197" s="221">
        <f>ROUND(E197*U197,2)</f>
        <v>0</v>
      </c>
      <c r="W197" s="221"/>
      <c r="X197" s="221" t="s">
        <v>174</v>
      </c>
      <c r="Y197" s="211"/>
      <c r="Z197" s="211"/>
      <c r="AA197" s="211"/>
      <c r="AB197" s="211"/>
      <c r="AC197" s="211"/>
      <c r="AD197" s="211"/>
      <c r="AE197" s="211"/>
      <c r="AF197" s="211"/>
      <c r="AG197" s="211" t="s">
        <v>175</v>
      </c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outlineLevel="1" x14ac:dyDescent="0.2">
      <c r="A198" s="218">
        <v>140</v>
      </c>
      <c r="B198" s="219" t="s">
        <v>465</v>
      </c>
      <c r="C198" s="254" t="s">
        <v>466</v>
      </c>
      <c r="D198" s="220" t="s">
        <v>0</v>
      </c>
      <c r="E198" s="246"/>
      <c r="F198" s="222"/>
      <c r="G198" s="221">
        <f>ROUND(E198*F198,2)</f>
        <v>0</v>
      </c>
      <c r="H198" s="222"/>
      <c r="I198" s="221">
        <f>ROUND(E198*H198,2)</f>
        <v>0</v>
      </c>
      <c r="J198" s="222"/>
      <c r="K198" s="221">
        <f>ROUND(E198*J198,2)</f>
        <v>0</v>
      </c>
      <c r="L198" s="221">
        <v>21</v>
      </c>
      <c r="M198" s="221">
        <f>G198*(1+L198/100)</f>
        <v>0</v>
      </c>
      <c r="N198" s="221">
        <v>0</v>
      </c>
      <c r="O198" s="221">
        <f>ROUND(E198*N198,2)</f>
        <v>0</v>
      </c>
      <c r="P198" s="221">
        <v>0</v>
      </c>
      <c r="Q198" s="221">
        <f>ROUND(E198*P198,2)</f>
        <v>0</v>
      </c>
      <c r="R198" s="221" t="s">
        <v>462</v>
      </c>
      <c r="S198" s="221" t="s">
        <v>148</v>
      </c>
      <c r="T198" s="221" t="s">
        <v>148</v>
      </c>
      <c r="U198" s="221">
        <v>0</v>
      </c>
      <c r="V198" s="221">
        <f>ROUND(E198*U198,2)</f>
        <v>0</v>
      </c>
      <c r="W198" s="221"/>
      <c r="X198" s="221" t="s">
        <v>274</v>
      </c>
      <c r="Y198" s="211"/>
      <c r="Z198" s="211"/>
      <c r="AA198" s="211"/>
      <c r="AB198" s="211"/>
      <c r="AC198" s="211"/>
      <c r="AD198" s="211"/>
      <c r="AE198" s="211"/>
      <c r="AF198" s="211"/>
      <c r="AG198" s="211" t="s">
        <v>275</v>
      </c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outlineLevel="1" x14ac:dyDescent="0.2">
      <c r="A199" s="218"/>
      <c r="B199" s="219"/>
      <c r="C199" s="255" t="s">
        <v>399</v>
      </c>
      <c r="D199" s="247"/>
      <c r="E199" s="247"/>
      <c r="F199" s="247"/>
      <c r="G199" s="247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11"/>
      <c r="Z199" s="211"/>
      <c r="AA199" s="211"/>
      <c r="AB199" s="211"/>
      <c r="AC199" s="211"/>
      <c r="AD199" s="211"/>
      <c r="AE199" s="211"/>
      <c r="AF199" s="211"/>
      <c r="AG199" s="211" t="s">
        <v>152</v>
      </c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x14ac:dyDescent="0.2">
      <c r="A200" s="224" t="s">
        <v>142</v>
      </c>
      <c r="B200" s="225" t="s">
        <v>109</v>
      </c>
      <c r="C200" s="250" t="s">
        <v>110</v>
      </c>
      <c r="D200" s="226"/>
      <c r="E200" s="227"/>
      <c r="F200" s="228"/>
      <c r="G200" s="228">
        <f>SUMIF(AG201:AG203,"&lt;&gt;NOR",G201:G203)</f>
        <v>0</v>
      </c>
      <c r="H200" s="228"/>
      <c r="I200" s="228">
        <f>SUM(I201:I203)</f>
        <v>0</v>
      </c>
      <c r="J200" s="228"/>
      <c r="K200" s="228">
        <f>SUM(K201:K203)</f>
        <v>0</v>
      </c>
      <c r="L200" s="228"/>
      <c r="M200" s="228">
        <f>SUM(M201:M203)</f>
        <v>0</v>
      </c>
      <c r="N200" s="228"/>
      <c r="O200" s="228">
        <f>SUM(O201:O203)</f>
        <v>0</v>
      </c>
      <c r="P200" s="228"/>
      <c r="Q200" s="228">
        <f>SUM(Q201:Q203)</f>
        <v>0</v>
      </c>
      <c r="R200" s="228"/>
      <c r="S200" s="228"/>
      <c r="T200" s="229"/>
      <c r="U200" s="223"/>
      <c r="V200" s="223">
        <f>SUM(V201:V203)</f>
        <v>0</v>
      </c>
      <c r="W200" s="223"/>
      <c r="X200" s="223"/>
      <c r="AG200" t="s">
        <v>143</v>
      </c>
    </row>
    <row r="201" spans="1:60" outlineLevel="1" x14ac:dyDescent="0.2">
      <c r="A201" s="238">
        <v>141</v>
      </c>
      <c r="B201" s="239" t="s">
        <v>467</v>
      </c>
      <c r="C201" s="253" t="s">
        <v>468</v>
      </c>
      <c r="D201" s="240" t="s">
        <v>164</v>
      </c>
      <c r="E201" s="241">
        <v>4.5</v>
      </c>
      <c r="F201" s="242"/>
      <c r="G201" s="243">
        <f>ROUND(E201*F201,2)</f>
        <v>0</v>
      </c>
      <c r="H201" s="242"/>
      <c r="I201" s="243">
        <f>ROUND(E201*H201,2)</f>
        <v>0</v>
      </c>
      <c r="J201" s="242"/>
      <c r="K201" s="243">
        <f>ROUND(E201*J201,2)</f>
        <v>0</v>
      </c>
      <c r="L201" s="243">
        <v>21</v>
      </c>
      <c r="M201" s="243">
        <f>G201*(1+L201/100)</f>
        <v>0</v>
      </c>
      <c r="N201" s="243">
        <v>0</v>
      </c>
      <c r="O201" s="243">
        <f>ROUND(E201*N201,2)</f>
        <v>0</v>
      </c>
      <c r="P201" s="243">
        <v>0</v>
      </c>
      <c r="Q201" s="243">
        <f>ROUND(E201*P201,2)</f>
        <v>0</v>
      </c>
      <c r="R201" s="243"/>
      <c r="S201" s="243" t="s">
        <v>268</v>
      </c>
      <c r="T201" s="244" t="s">
        <v>269</v>
      </c>
      <c r="U201" s="221">
        <v>0</v>
      </c>
      <c r="V201" s="221">
        <f>ROUND(E201*U201,2)</f>
        <v>0</v>
      </c>
      <c r="W201" s="221"/>
      <c r="X201" s="221" t="s">
        <v>149</v>
      </c>
      <c r="Y201" s="211"/>
      <c r="Z201" s="211"/>
      <c r="AA201" s="211"/>
      <c r="AB201" s="211"/>
      <c r="AC201" s="211"/>
      <c r="AD201" s="211"/>
      <c r="AE201" s="211"/>
      <c r="AF201" s="211"/>
      <c r="AG201" s="211" t="s">
        <v>150</v>
      </c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</row>
    <row r="202" spans="1:60" ht="22.5" outlineLevel="1" x14ac:dyDescent="0.2">
      <c r="A202" s="230">
        <v>142</v>
      </c>
      <c r="B202" s="231" t="s">
        <v>469</v>
      </c>
      <c r="C202" s="251" t="s">
        <v>470</v>
      </c>
      <c r="D202" s="232" t="s">
        <v>267</v>
      </c>
      <c r="E202" s="233">
        <v>1</v>
      </c>
      <c r="F202" s="234"/>
      <c r="G202" s="235">
        <f>ROUND(E202*F202,2)</f>
        <v>0</v>
      </c>
      <c r="H202" s="234"/>
      <c r="I202" s="235">
        <f>ROUND(E202*H202,2)</f>
        <v>0</v>
      </c>
      <c r="J202" s="234"/>
      <c r="K202" s="235">
        <f>ROUND(E202*J202,2)</f>
        <v>0</v>
      </c>
      <c r="L202" s="235">
        <v>21</v>
      </c>
      <c r="M202" s="235">
        <f>G202*(1+L202/100)</f>
        <v>0</v>
      </c>
      <c r="N202" s="235">
        <v>0</v>
      </c>
      <c r="O202" s="235">
        <f>ROUND(E202*N202,2)</f>
        <v>0</v>
      </c>
      <c r="P202" s="235">
        <v>0</v>
      </c>
      <c r="Q202" s="235">
        <f>ROUND(E202*P202,2)</f>
        <v>0</v>
      </c>
      <c r="R202" s="235"/>
      <c r="S202" s="235" t="s">
        <v>268</v>
      </c>
      <c r="T202" s="236" t="s">
        <v>269</v>
      </c>
      <c r="U202" s="221">
        <v>0</v>
      </c>
      <c r="V202" s="221">
        <f>ROUND(E202*U202,2)</f>
        <v>0</v>
      </c>
      <c r="W202" s="221"/>
      <c r="X202" s="221" t="s">
        <v>149</v>
      </c>
      <c r="Y202" s="211"/>
      <c r="Z202" s="211"/>
      <c r="AA202" s="211"/>
      <c r="AB202" s="211"/>
      <c r="AC202" s="211"/>
      <c r="AD202" s="211"/>
      <c r="AE202" s="211"/>
      <c r="AF202" s="211"/>
      <c r="AG202" s="211" t="s">
        <v>150</v>
      </c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outlineLevel="1" x14ac:dyDescent="0.2">
      <c r="A203" s="218"/>
      <c r="B203" s="219"/>
      <c r="C203" s="256" t="s">
        <v>471</v>
      </c>
      <c r="D203" s="248"/>
      <c r="E203" s="248"/>
      <c r="F203" s="248"/>
      <c r="G203" s="248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11"/>
      <c r="Z203" s="211"/>
      <c r="AA203" s="211"/>
      <c r="AB203" s="211"/>
      <c r="AC203" s="211"/>
      <c r="AD203" s="211"/>
      <c r="AE203" s="211"/>
      <c r="AF203" s="211"/>
      <c r="AG203" s="211" t="s">
        <v>472</v>
      </c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x14ac:dyDescent="0.2">
      <c r="A204" s="224" t="s">
        <v>142</v>
      </c>
      <c r="B204" s="225" t="s">
        <v>111</v>
      </c>
      <c r="C204" s="250" t="s">
        <v>112</v>
      </c>
      <c r="D204" s="226"/>
      <c r="E204" s="227"/>
      <c r="F204" s="228"/>
      <c r="G204" s="228">
        <f>SUMIF(AG205:AG211,"&lt;&gt;NOR",G205:G211)</f>
        <v>0</v>
      </c>
      <c r="H204" s="228"/>
      <c r="I204" s="228">
        <f>SUM(I205:I211)</f>
        <v>0</v>
      </c>
      <c r="J204" s="228"/>
      <c r="K204" s="228">
        <f>SUM(K205:K211)</f>
        <v>0</v>
      </c>
      <c r="L204" s="228"/>
      <c r="M204" s="228">
        <f>SUM(M205:M211)</f>
        <v>0</v>
      </c>
      <c r="N204" s="228"/>
      <c r="O204" s="228">
        <f>SUM(O205:O211)</f>
        <v>0</v>
      </c>
      <c r="P204" s="228"/>
      <c r="Q204" s="228">
        <f>SUM(Q205:Q211)</f>
        <v>0</v>
      </c>
      <c r="R204" s="228"/>
      <c r="S204" s="228"/>
      <c r="T204" s="229"/>
      <c r="U204" s="223"/>
      <c r="V204" s="223">
        <f>SUM(V205:V211)</f>
        <v>18.02</v>
      </c>
      <c r="W204" s="223"/>
      <c r="X204" s="223"/>
      <c r="AG204" t="s">
        <v>143</v>
      </c>
    </row>
    <row r="205" spans="1:60" ht="22.5" outlineLevel="1" x14ac:dyDescent="0.2">
      <c r="A205" s="230">
        <v>143</v>
      </c>
      <c r="B205" s="231" t="s">
        <v>473</v>
      </c>
      <c r="C205" s="251" t="s">
        <v>474</v>
      </c>
      <c r="D205" s="232" t="s">
        <v>155</v>
      </c>
      <c r="E205" s="233">
        <v>12.859719999999999</v>
      </c>
      <c r="F205" s="234"/>
      <c r="G205" s="235">
        <f>ROUND(E205*F205,2)</f>
        <v>0</v>
      </c>
      <c r="H205" s="234"/>
      <c r="I205" s="235">
        <f>ROUND(E205*H205,2)</f>
        <v>0</v>
      </c>
      <c r="J205" s="234"/>
      <c r="K205" s="235">
        <f>ROUND(E205*J205,2)</f>
        <v>0</v>
      </c>
      <c r="L205" s="235">
        <v>21</v>
      </c>
      <c r="M205" s="235">
        <f>G205*(1+L205/100)</f>
        <v>0</v>
      </c>
      <c r="N205" s="235">
        <v>0</v>
      </c>
      <c r="O205" s="235">
        <f>ROUND(E205*N205,2)</f>
        <v>0</v>
      </c>
      <c r="P205" s="235">
        <v>0</v>
      </c>
      <c r="Q205" s="235">
        <f>ROUND(E205*P205,2)</f>
        <v>0</v>
      </c>
      <c r="R205" s="235" t="s">
        <v>475</v>
      </c>
      <c r="S205" s="235" t="s">
        <v>148</v>
      </c>
      <c r="T205" s="236" t="s">
        <v>148</v>
      </c>
      <c r="U205" s="221">
        <v>0.155</v>
      </c>
      <c r="V205" s="221">
        <f>ROUND(E205*U205,2)</f>
        <v>1.99</v>
      </c>
      <c r="W205" s="221"/>
      <c r="X205" s="221" t="s">
        <v>476</v>
      </c>
      <c r="Y205" s="211"/>
      <c r="Z205" s="211"/>
      <c r="AA205" s="211"/>
      <c r="AB205" s="211"/>
      <c r="AC205" s="211"/>
      <c r="AD205" s="211"/>
      <c r="AE205" s="211"/>
      <c r="AF205" s="211"/>
      <c r="AG205" s="211" t="s">
        <v>477</v>
      </c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ht="22.5" outlineLevel="1" x14ac:dyDescent="0.2">
      <c r="A206" s="218"/>
      <c r="B206" s="219"/>
      <c r="C206" s="252" t="s">
        <v>478</v>
      </c>
      <c r="D206" s="237"/>
      <c r="E206" s="237"/>
      <c r="F206" s="237"/>
      <c r="G206" s="237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11"/>
      <c r="Z206" s="211"/>
      <c r="AA206" s="211"/>
      <c r="AB206" s="211"/>
      <c r="AC206" s="211"/>
      <c r="AD206" s="211"/>
      <c r="AE206" s="211"/>
      <c r="AF206" s="211"/>
      <c r="AG206" s="211" t="s">
        <v>152</v>
      </c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45" t="str">
        <f>C206</f>
        <v>vybouraných hmot se složením a hrubým urovnáním nebo přeložením na jiný dopravní prostředek, nebo nakládání na dopravní prostředek pro vodorovnou dopravu,</v>
      </c>
      <c r="BB206" s="211"/>
      <c r="BC206" s="211"/>
      <c r="BD206" s="211"/>
      <c r="BE206" s="211"/>
      <c r="BF206" s="211"/>
      <c r="BG206" s="211"/>
      <c r="BH206" s="211"/>
    </row>
    <row r="207" spans="1:60" ht="33.75" outlineLevel="1" x14ac:dyDescent="0.2">
      <c r="A207" s="230">
        <v>144</v>
      </c>
      <c r="B207" s="231" t="s">
        <v>479</v>
      </c>
      <c r="C207" s="251" t="s">
        <v>480</v>
      </c>
      <c r="D207" s="232" t="s">
        <v>155</v>
      </c>
      <c r="E207" s="233">
        <v>321.49301000000003</v>
      </c>
      <c r="F207" s="234"/>
      <c r="G207" s="235">
        <f>ROUND(E207*F207,2)</f>
        <v>0</v>
      </c>
      <c r="H207" s="234"/>
      <c r="I207" s="235">
        <f>ROUND(E207*H207,2)</f>
        <v>0</v>
      </c>
      <c r="J207" s="234"/>
      <c r="K207" s="235">
        <f>ROUND(E207*J207,2)</f>
        <v>0</v>
      </c>
      <c r="L207" s="235">
        <v>21</v>
      </c>
      <c r="M207" s="235">
        <f>G207*(1+L207/100)</f>
        <v>0</v>
      </c>
      <c r="N207" s="235">
        <v>0</v>
      </c>
      <c r="O207" s="235">
        <f>ROUND(E207*N207,2)</f>
        <v>0</v>
      </c>
      <c r="P207" s="235">
        <v>0</v>
      </c>
      <c r="Q207" s="235">
        <f>ROUND(E207*P207,2)</f>
        <v>0</v>
      </c>
      <c r="R207" s="235" t="s">
        <v>475</v>
      </c>
      <c r="S207" s="235" t="s">
        <v>148</v>
      </c>
      <c r="T207" s="236" t="s">
        <v>148</v>
      </c>
      <c r="U207" s="221">
        <v>8.0000000000000002E-3</v>
      </c>
      <c r="V207" s="221">
        <f>ROUND(E207*U207,2)</f>
        <v>2.57</v>
      </c>
      <c r="W207" s="221"/>
      <c r="X207" s="221" t="s">
        <v>476</v>
      </c>
      <c r="Y207" s="211"/>
      <c r="Z207" s="211"/>
      <c r="AA207" s="211"/>
      <c r="AB207" s="211"/>
      <c r="AC207" s="211"/>
      <c r="AD207" s="211"/>
      <c r="AE207" s="211"/>
      <c r="AF207" s="211"/>
      <c r="AG207" s="211" t="s">
        <v>477</v>
      </c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ht="22.5" outlineLevel="1" x14ac:dyDescent="0.2">
      <c r="A208" s="218"/>
      <c r="B208" s="219"/>
      <c r="C208" s="252" t="s">
        <v>478</v>
      </c>
      <c r="D208" s="237"/>
      <c r="E208" s="237"/>
      <c r="F208" s="237"/>
      <c r="G208" s="237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11"/>
      <c r="Z208" s="211"/>
      <c r="AA208" s="211"/>
      <c r="AB208" s="211"/>
      <c r="AC208" s="211"/>
      <c r="AD208" s="211"/>
      <c r="AE208" s="211"/>
      <c r="AF208" s="211"/>
      <c r="AG208" s="211" t="s">
        <v>152</v>
      </c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45" t="str">
        <f>C208</f>
        <v>vybouraných hmot se složením a hrubým urovnáním nebo přeložením na jiný dopravní prostředek, nebo nakládání na dopravní prostředek pro vodorovnou dopravu,</v>
      </c>
      <c r="BB208" s="211"/>
      <c r="BC208" s="211"/>
      <c r="BD208" s="211"/>
      <c r="BE208" s="211"/>
      <c r="BF208" s="211"/>
      <c r="BG208" s="211"/>
      <c r="BH208" s="211"/>
    </row>
    <row r="209" spans="1:60" outlineLevel="1" x14ac:dyDescent="0.2">
      <c r="A209" s="238">
        <v>145</v>
      </c>
      <c r="B209" s="239" t="s">
        <v>481</v>
      </c>
      <c r="C209" s="253" t="s">
        <v>482</v>
      </c>
      <c r="D209" s="240" t="s">
        <v>155</v>
      </c>
      <c r="E209" s="241">
        <v>12.859719999999999</v>
      </c>
      <c r="F209" s="242"/>
      <c r="G209" s="243">
        <f>ROUND(E209*F209,2)</f>
        <v>0</v>
      </c>
      <c r="H209" s="242"/>
      <c r="I209" s="243">
        <f>ROUND(E209*H209,2)</f>
        <v>0</v>
      </c>
      <c r="J209" s="242"/>
      <c r="K209" s="243">
        <f>ROUND(E209*J209,2)</f>
        <v>0</v>
      </c>
      <c r="L209" s="243">
        <v>21</v>
      </c>
      <c r="M209" s="243">
        <f>G209*(1+L209/100)</f>
        <v>0</v>
      </c>
      <c r="N209" s="243">
        <v>0</v>
      </c>
      <c r="O209" s="243">
        <f>ROUND(E209*N209,2)</f>
        <v>0</v>
      </c>
      <c r="P209" s="243">
        <v>0</v>
      </c>
      <c r="Q209" s="243">
        <f>ROUND(E209*P209,2)</f>
        <v>0</v>
      </c>
      <c r="R209" s="243" t="s">
        <v>207</v>
      </c>
      <c r="S209" s="243" t="s">
        <v>148</v>
      </c>
      <c r="T209" s="244" t="s">
        <v>148</v>
      </c>
      <c r="U209" s="221">
        <v>0.94199999999999995</v>
      </c>
      <c r="V209" s="221">
        <f>ROUND(E209*U209,2)</f>
        <v>12.11</v>
      </c>
      <c r="W209" s="221"/>
      <c r="X209" s="221" t="s">
        <v>476</v>
      </c>
      <c r="Y209" s="211"/>
      <c r="Z209" s="211"/>
      <c r="AA209" s="211"/>
      <c r="AB209" s="211"/>
      <c r="AC209" s="211"/>
      <c r="AD209" s="211"/>
      <c r="AE209" s="211"/>
      <c r="AF209" s="211"/>
      <c r="AG209" s="211" t="s">
        <v>477</v>
      </c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ht="22.5" outlineLevel="1" x14ac:dyDescent="0.2">
      <c r="A210" s="238">
        <v>146</v>
      </c>
      <c r="B210" s="239" t="s">
        <v>483</v>
      </c>
      <c r="C210" s="253" t="s">
        <v>484</v>
      </c>
      <c r="D210" s="240" t="s">
        <v>155</v>
      </c>
      <c r="E210" s="241">
        <v>12.859719999999999</v>
      </c>
      <c r="F210" s="242"/>
      <c r="G210" s="243">
        <f>ROUND(E210*F210,2)</f>
        <v>0</v>
      </c>
      <c r="H210" s="242"/>
      <c r="I210" s="243">
        <f>ROUND(E210*H210,2)</f>
        <v>0</v>
      </c>
      <c r="J210" s="242"/>
      <c r="K210" s="243">
        <f>ROUND(E210*J210,2)</f>
        <v>0</v>
      </c>
      <c r="L210" s="243">
        <v>21</v>
      </c>
      <c r="M210" s="243">
        <f>G210*(1+L210/100)</f>
        <v>0</v>
      </c>
      <c r="N210" s="243">
        <v>0</v>
      </c>
      <c r="O210" s="243">
        <f>ROUND(E210*N210,2)</f>
        <v>0</v>
      </c>
      <c r="P210" s="243">
        <v>0</v>
      </c>
      <c r="Q210" s="243">
        <f>ROUND(E210*P210,2)</f>
        <v>0</v>
      </c>
      <c r="R210" s="243" t="s">
        <v>207</v>
      </c>
      <c r="S210" s="243" t="s">
        <v>148</v>
      </c>
      <c r="T210" s="244" t="s">
        <v>148</v>
      </c>
      <c r="U210" s="221">
        <v>0.105</v>
      </c>
      <c r="V210" s="221">
        <f>ROUND(E210*U210,2)</f>
        <v>1.35</v>
      </c>
      <c r="W210" s="221"/>
      <c r="X210" s="221" t="s">
        <v>476</v>
      </c>
      <c r="Y210" s="211"/>
      <c r="Z210" s="211"/>
      <c r="AA210" s="211"/>
      <c r="AB210" s="211"/>
      <c r="AC210" s="211"/>
      <c r="AD210" s="211"/>
      <c r="AE210" s="211"/>
      <c r="AF210" s="211"/>
      <c r="AG210" s="211" t="s">
        <v>477</v>
      </c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</row>
    <row r="211" spans="1:60" outlineLevel="1" x14ac:dyDescent="0.2">
      <c r="A211" s="238">
        <v>147</v>
      </c>
      <c r="B211" s="239" t="s">
        <v>485</v>
      </c>
      <c r="C211" s="253" t="s">
        <v>486</v>
      </c>
      <c r="D211" s="240" t="s">
        <v>155</v>
      </c>
      <c r="E211" s="241">
        <v>12.859719999999999</v>
      </c>
      <c r="F211" s="242"/>
      <c r="G211" s="243">
        <f>ROUND(E211*F211,2)</f>
        <v>0</v>
      </c>
      <c r="H211" s="242"/>
      <c r="I211" s="243">
        <f>ROUND(E211*H211,2)</f>
        <v>0</v>
      </c>
      <c r="J211" s="242"/>
      <c r="K211" s="243">
        <f>ROUND(E211*J211,2)</f>
        <v>0</v>
      </c>
      <c r="L211" s="243">
        <v>21</v>
      </c>
      <c r="M211" s="243">
        <f>G211*(1+L211/100)</f>
        <v>0</v>
      </c>
      <c r="N211" s="243">
        <v>0</v>
      </c>
      <c r="O211" s="243">
        <f>ROUND(E211*N211,2)</f>
        <v>0</v>
      </c>
      <c r="P211" s="243">
        <v>0</v>
      </c>
      <c r="Q211" s="243">
        <f>ROUND(E211*P211,2)</f>
        <v>0</v>
      </c>
      <c r="R211" s="243" t="s">
        <v>207</v>
      </c>
      <c r="S211" s="243" t="s">
        <v>148</v>
      </c>
      <c r="T211" s="244" t="s">
        <v>148</v>
      </c>
      <c r="U211" s="221">
        <v>0</v>
      </c>
      <c r="V211" s="221">
        <f>ROUND(E211*U211,2)</f>
        <v>0</v>
      </c>
      <c r="W211" s="221"/>
      <c r="X211" s="221" t="s">
        <v>476</v>
      </c>
      <c r="Y211" s="211"/>
      <c r="Z211" s="211"/>
      <c r="AA211" s="211"/>
      <c r="AB211" s="211"/>
      <c r="AC211" s="211"/>
      <c r="AD211" s="211"/>
      <c r="AE211" s="211"/>
      <c r="AF211" s="211"/>
      <c r="AG211" s="211" t="s">
        <v>477</v>
      </c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x14ac:dyDescent="0.2">
      <c r="A212" s="224" t="s">
        <v>142</v>
      </c>
      <c r="B212" s="225" t="s">
        <v>114</v>
      </c>
      <c r="C212" s="250" t="s">
        <v>27</v>
      </c>
      <c r="D212" s="226"/>
      <c r="E212" s="227"/>
      <c r="F212" s="228"/>
      <c r="G212" s="228">
        <f>SUMIF(AG213:AG214,"&lt;&gt;NOR",G213:G214)</f>
        <v>0</v>
      </c>
      <c r="H212" s="228"/>
      <c r="I212" s="228">
        <f>SUM(I213:I214)</f>
        <v>0</v>
      </c>
      <c r="J212" s="228"/>
      <c r="K212" s="228">
        <f>SUM(K213:K214)</f>
        <v>0</v>
      </c>
      <c r="L212" s="228"/>
      <c r="M212" s="228">
        <f>SUM(M213:M214)</f>
        <v>0</v>
      </c>
      <c r="N212" s="228"/>
      <c r="O212" s="228">
        <f>SUM(O213:O214)</f>
        <v>0</v>
      </c>
      <c r="P212" s="228"/>
      <c r="Q212" s="228">
        <f>SUM(Q213:Q214)</f>
        <v>0</v>
      </c>
      <c r="R212" s="228"/>
      <c r="S212" s="228"/>
      <c r="T212" s="229"/>
      <c r="U212" s="223"/>
      <c r="V212" s="223">
        <f>SUM(V213:V214)</f>
        <v>0</v>
      </c>
      <c r="W212" s="223"/>
      <c r="X212" s="223"/>
      <c r="AG212" t="s">
        <v>143</v>
      </c>
    </row>
    <row r="213" spans="1:60" outlineLevel="1" x14ac:dyDescent="0.2">
      <c r="A213" s="238">
        <v>148</v>
      </c>
      <c r="B213" s="239" t="s">
        <v>487</v>
      </c>
      <c r="C213" s="253" t="s">
        <v>488</v>
      </c>
      <c r="D213" s="240" t="s">
        <v>489</v>
      </c>
      <c r="E213" s="241">
        <v>1</v>
      </c>
      <c r="F213" s="242"/>
      <c r="G213" s="243">
        <f>ROUND(E213*F213,2)</f>
        <v>0</v>
      </c>
      <c r="H213" s="242"/>
      <c r="I213" s="243">
        <f>ROUND(E213*H213,2)</f>
        <v>0</v>
      </c>
      <c r="J213" s="242"/>
      <c r="K213" s="243">
        <f>ROUND(E213*J213,2)</f>
        <v>0</v>
      </c>
      <c r="L213" s="243">
        <v>21</v>
      </c>
      <c r="M213" s="243">
        <f>G213*(1+L213/100)</f>
        <v>0</v>
      </c>
      <c r="N213" s="243">
        <v>0</v>
      </c>
      <c r="O213" s="243">
        <f>ROUND(E213*N213,2)</f>
        <v>0</v>
      </c>
      <c r="P213" s="243">
        <v>0</v>
      </c>
      <c r="Q213" s="243">
        <f>ROUND(E213*P213,2)</f>
        <v>0</v>
      </c>
      <c r="R213" s="243"/>
      <c r="S213" s="243" t="s">
        <v>148</v>
      </c>
      <c r="T213" s="244" t="s">
        <v>269</v>
      </c>
      <c r="U213" s="221">
        <v>0</v>
      </c>
      <c r="V213" s="221">
        <f>ROUND(E213*U213,2)</f>
        <v>0</v>
      </c>
      <c r="W213" s="221"/>
      <c r="X213" s="221" t="s">
        <v>490</v>
      </c>
      <c r="Y213" s="211"/>
      <c r="Z213" s="211"/>
      <c r="AA213" s="211"/>
      <c r="AB213" s="211"/>
      <c r="AC213" s="211"/>
      <c r="AD213" s="211"/>
      <c r="AE213" s="211"/>
      <c r="AF213" s="211"/>
      <c r="AG213" s="211" t="s">
        <v>491</v>
      </c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outlineLevel="1" x14ac:dyDescent="0.2">
      <c r="A214" s="238">
        <v>149</v>
      </c>
      <c r="B214" s="239" t="s">
        <v>492</v>
      </c>
      <c r="C214" s="253" t="s">
        <v>493</v>
      </c>
      <c r="D214" s="240" t="s">
        <v>489</v>
      </c>
      <c r="E214" s="241">
        <v>1</v>
      </c>
      <c r="F214" s="242"/>
      <c r="G214" s="243">
        <f>ROUND(E214*F214,2)</f>
        <v>0</v>
      </c>
      <c r="H214" s="242"/>
      <c r="I214" s="243">
        <f>ROUND(E214*H214,2)</f>
        <v>0</v>
      </c>
      <c r="J214" s="242"/>
      <c r="K214" s="243">
        <f>ROUND(E214*J214,2)</f>
        <v>0</v>
      </c>
      <c r="L214" s="243">
        <v>21</v>
      </c>
      <c r="M214" s="243">
        <f>G214*(1+L214/100)</f>
        <v>0</v>
      </c>
      <c r="N214" s="243">
        <v>0</v>
      </c>
      <c r="O214" s="243">
        <f>ROUND(E214*N214,2)</f>
        <v>0</v>
      </c>
      <c r="P214" s="243">
        <v>0</v>
      </c>
      <c r="Q214" s="243">
        <f>ROUND(E214*P214,2)</f>
        <v>0</v>
      </c>
      <c r="R214" s="243"/>
      <c r="S214" s="243" t="s">
        <v>148</v>
      </c>
      <c r="T214" s="244" t="s">
        <v>269</v>
      </c>
      <c r="U214" s="221">
        <v>0</v>
      </c>
      <c r="V214" s="221">
        <f>ROUND(E214*U214,2)</f>
        <v>0</v>
      </c>
      <c r="W214" s="221"/>
      <c r="X214" s="221" t="s">
        <v>490</v>
      </c>
      <c r="Y214" s="211"/>
      <c r="Z214" s="211"/>
      <c r="AA214" s="211"/>
      <c r="AB214" s="211"/>
      <c r="AC214" s="211"/>
      <c r="AD214" s="211"/>
      <c r="AE214" s="211"/>
      <c r="AF214" s="211"/>
      <c r="AG214" s="211" t="s">
        <v>491</v>
      </c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x14ac:dyDescent="0.2">
      <c r="A215" s="224" t="s">
        <v>142</v>
      </c>
      <c r="B215" s="225" t="s">
        <v>115</v>
      </c>
      <c r="C215" s="250" t="s">
        <v>28</v>
      </c>
      <c r="D215" s="226"/>
      <c r="E215" s="227"/>
      <c r="F215" s="228"/>
      <c r="G215" s="228">
        <f>SUMIF(AG216:AG216,"&lt;&gt;NOR",G216:G216)</f>
        <v>0</v>
      </c>
      <c r="H215" s="228"/>
      <c r="I215" s="228">
        <f>SUM(I216:I216)</f>
        <v>0</v>
      </c>
      <c r="J215" s="228"/>
      <c r="K215" s="228">
        <f>SUM(K216:K216)</f>
        <v>0</v>
      </c>
      <c r="L215" s="228"/>
      <c r="M215" s="228">
        <f>SUM(M216:M216)</f>
        <v>0</v>
      </c>
      <c r="N215" s="228"/>
      <c r="O215" s="228">
        <f>SUM(O216:O216)</f>
        <v>0</v>
      </c>
      <c r="P215" s="228"/>
      <c r="Q215" s="228">
        <f>SUM(Q216:Q216)</f>
        <v>0</v>
      </c>
      <c r="R215" s="228"/>
      <c r="S215" s="228"/>
      <c r="T215" s="229"/>
      <c r="U215" s="223"/>
      <c r="V215" s="223">
        <f>SUM(V216:V216)</f>
        <v>0</v>
      </c>
      <c r="W215" s="223"/>
      <c r="X215" s="223"/>
      <c r="AG215" t="s">
        <v>143</v>
      </c>
    </row>
    <row r="216" spans="1:60" outlineLevel="1" x14ac:dyDescent="0.2">
      <c r="A216" s="230">
        <v>150</v>
      </c>
      <c r="B216" s="231" t="s">
        <v>494</v>
      </c>
      <c r="C216" s="251" t="s">
        <v>495</v>
      </c>
      <c r="D216" s="232" t="s">
        <v>489</v>
      </c>
      <c r="E216" s="233">
        <v>1</v>
      </c>
      <c r="F216" s="234"/>
      <c r="G216" s="235">
        <f>ROUND(E216*F216,2)</f>
        <v>0</v>
      </c>
      <c r="H216" s="234"/>
      <c r="I216" s="235">
        <f>ROUND(E216*H216,2)</f>
        <v>0</v>
      </c>
      <c r="J216" s="234"/>
      <c r="K216" s="235">
        <f>ROUND(E216*J216,2)</f>
        <v>0</v>
      </c>
      <c r="L216" s="235">
        <v>21</v>
      </c>
      <c r="M216" s="235">
        <f>G216*(1+L216/100)</f>
        <v>0</v>
      </c>
      <c r="N216" s="235">
        <v>0</v>
      </c>
      <c r="O216" s="235">
        <f>ROUND(E216*N216,2)</f>
        <v>0</v>
      </c>
      <c r="P216" s="235">
        <v>0</v>
      </c>
      <c r="Q216" s="235">
        <f>ROUND(E216*P216,2)</f>
        <v>0</v>
      </c>
      <c r="R216" s="235"/>
      <c r="S216" s="235" t="s">
        <v>148</v>
      </c>
      <c r="T216" s="236" t="s">
        <v>269</v>
      </c>
      <c r="U216" s="221">
        <v>0</v>
      </c>
      <c r="V216" s="221">
        <f>ROUND(E216*U216,2)</f>
        <v>0</v>
      </c>
      <c r="W216" s="221"/>
      <c r="X216" s="221" t="s">
        <v>490</v>
      </c>
      <c r="Y216" s="211"/>
      <c r="Z216" s="211"/>
      <c r="AA216" s="211"/>
      <c r="AB216" s="211"/>
      <c r="AC216" s="211"/>
      <c r="AD216" s="211"/>
      <c r="AE216" s="211"/>
      <c r="AF216" s="211"/>
      <c r="AG216" s="211" t="s">
        <v>496</v>
      </c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x14ac:dyDescent="0.2">
      <c r="A217" s="3"/>
      <c r="B217" s="4"/>
      <c r="C217" s="257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AE217">
        <v>15</v>
      </c>
      <c r="AF217">
        <v>21</v>
      </c>
      <c r="AG217" t="s">
        <v>129</v>
      </c>
    </row>
    <row r="218" spans="1:60" x14ac:dyDescent="0.2">
      <c r="A218" s="214"/>
      <c r="B218" s="215" t="s">
        <v>29</v>
      </c>
      <c r="C218" s="258"/>
      <c r="D218" s="216"/>
      <c r="E218" s="217"/>
      <c r="F218" s="217"/>
      <c r="G218" s="249">
        <f>G8+G21+G33+G38+G40+G44+G83+G86+G89+G122+G127+G137+G143+G157+G162+G171+G184+G189+G191+G195+G200+G204+G212+G215</f>
        <v>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AE218">
        <f>SUMIF(L7:L216,AE217,G7:G216)</f>
        <v>0</v>
      </c>
      <c r="AF218">
        <f>SUMIF(L7:L216,AF217,G7:G216)</f>
        <v>0</v>
      </c>
      <c r="AG218" t="s">
        <v>497</v>
      </c>
    </row>
    <row r="219" spans="1:60" x14ac:dyDescent="0.2">
      <c r="C219" s="259"/>
      <c r="D219" s="10"/>
      <c r="AG219" t="s">
        <v>498</v>
      </c>
    </row>
    <row r="220" spans="1:60" x14ac:dyDescent="0.2">
      <c r="D220" s="10"/>
    </row>
    <row r="221" spans="1:60" x14ac:dyDescent="0.2">
      <c r="D221" s="10"/>
    </row>
    <row r="222" spans="1:60" x14ac:dyDescent="0.2">
      <c r="D222" s="10"/>
    </row>
    <row r="223" spans="1:60" x14ac:dyDescent="0.2">
      <c r="D223" s="10"/>
    </row>
    <row r="224" spans="1:60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88A1" sheet="1"/>
  <mergeCells count="39">
    <mergeCell ref="C203:G203"/>
    <mergeCell ref="C206:G206"/>
    <mergeCell ref="C208:G208"/>
    <mergeCell ref="C161:G161"/>
    <mergeCell ref="C170:G170"/>
    <mergeCell ref="C173:G173"/>
    <mergeCell ref="C175:G175"/>
    <mergeCell ref="C183:G183"/>
    <mergeCell ref="C199:G199"/>
    <mergeCell ref="C72:G72"/>
    <mergeCell ref="C85:G85"/>
    <mergeCell ref="C121:G121"/>
    <mergeCell ref="C126:G126"/>
    <mergeCell ref="C136:G136"/>
    <mergeCell ref="C156:G156"/>
    <mergeCell ref="C54:G54"/>
    <mergeCell ref="C56:G56"/>
    <mergeCell ref="C58:G58"/>
    <mergeCell ref="C61:G61"/>
    <mergeCell ref="C64:G64"/>
    <mergeCell ref="C66:G66"/>
    <mergeCell ref="C29:G29"/>
    <mergeCell ref="C35:G35"/>
    <mergeCell ref="C37:G37"/>
    <mergeCell ref="C46:G46"/>
    <mergeCell ref="C48:G48"/>
    <mergeCell ref="C51:G51"/>
    <mergeCell ref="C14:G14"/>
    <mergeCell ref="C16:G16"/>
    <mergeCell ref="C19:G19"/>
    <mergeCell ref="C23:G23"/>
    <mergeCell ref="C25:G25"/>
    <mergeCell ref="C27:G2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oadresa</vt:lpstr>
      <vt:lpstr>Stavba!Objednatel</vt:lpstr>
      <vt:lpstr>Stavba!Objekt</vt:lpstr>
      <vt:lpstr>'SO 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</dc:creator>
  <cp:lastModifiedBy>Kateřina</cp:lastModifiedBy>
  <cp:lastPrinted>2019-03-19T12:27:02Z</cp:lastPrinted>
  <dcterms:created xsi:type="dcterms:W3CDTF">2009-04-08T07:15:50Z</dcterms:created>
  <dcterms:modified xsi:type="dcterms:W3CDTF">2019-09-17T14:18:45Z</dcterms:modified>
</cp:coreProperties>
</file>