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3"/>
  </bookViews>
  <sheets>
    <sheet name="Rekapitulace" sheetId="1" r:id="rId1"/>
    <sheet name="SO 001" sheetId="2" r:id="rId2"/>
    <sheet name="SO 201" sheetId="3" r:id="rId3"/>
    <sheet name="SO 901" sheetId="4" r:id="rId4"/>
  </sheets>
  <definedNames/>
  <calcPr fullCalcOnLoad="1"/>
</workbook>
</file>

<file path=xl/sharedStrings.xml><?xml version="1.0" encoding="utf-8"?>
<sst xmlns="http://schemas.openxmlformats.org/spreadsheetml/2006/main" count="1122" uniqueCount="393">
  <si>
    <t>Firma: FIRAST s.r.o.</t>
  </si>
  <si>
    <t>Soupis objektů s DPH</t>
  </si>
  <si>
    <t>Stavba: 35890 - Most Junčak</t>
  </si>
  <si>
    <t xml:space="preserve">Varianta: IV - 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</si>
  <si>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</si>
  <si>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</si>
  <si>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</si>
  <si>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</si>
  <si>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</si>
  <si>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</si>
  <si>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</si>
  <si>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</si>
  <si>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</si>
  <si>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</si>
  <si>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</si>
  <si>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35890</t>
  </si>
  <si>
    <t>Most Junčak</t>
  </si>
  <si>
    <t>O</t>
  </si>
  <si>
    <t>Rozpočet:</t>
  </si>
  <si>
    <t>0,00</t>
  </si>
  <si>
    <t>15,00</t>
  </si>
  <si>
    <t>21,00</t>
  </si>
  <si>
    <t>3</t>
  </si>
  <si>
    <t>2</t>
  </si>
  <si>
    <t>SO 001</t>
  </si>
  <si>
    <t>Všeobecné položky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</si>
  <si>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</si>
  <si>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</si>
  <si>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</si>
  <si>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</si>
  <si>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</si>
  <si>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</si>
  <si>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</si>
  <si>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</si>
  <si>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</si>
  <si>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</si>
  <si>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</si>
  <si>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</si>
  <si>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</si>
  <si>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</si>
  <si>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</si>
  <si>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</si>
  <si>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</si>
  <si>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</si>
  <si>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</si>
  <si>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</si>
  <si>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</si>
  <si>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</si>
  <si>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ZAJIŠŤ NEBO ZŘÍZ REGULACI A OCHRANU DOPRAVY</t>
  </si>
  <si>
    <t>KPL</t>
  </si>
  <si>
    <t>PP</t>
  </si>
  <si>
    <t>Úhrnná částka musí obsahovat veškeré náklady na dočasné úpravy a regulaci   
dopravy (i pěší) na staveništi a nezbytné značení a opatření vyplývající z   
požadavků BOZP na staveništi vč. provizorních lávek a nájezdů, apod.   
Trasy pro pěší v souladu s vyhl. č. 398/2009 Sb., o   
obecných technických požadavcích zabezpečujících bezbariérové užívání staveb.   
Po dobu realizace stavby zajištěn přístup k objektům pro požární techniku, policie,   
záchranné služby. Pevná cena.</t>
  </si>
  <si>
    <t>VV</t>
  </si>
  <si>
    <t>TS</t>
  </si>
  <si>
    <t>zahrnuje objednatelem povolené náklady na požadovaná zařízení zhotovitele</t>
  </si>
  <si>
    <t>02730</t>
  </si>
  <si>
    <t>POMOC PRÁCE ZAJIŠŤ NEBO ZŘÍZ OCHRANU INŽENÝRSKÝCH SÍTÍ</t>
  </si>
  <si>
    <t>Zajištění inženýrských sítí během realizace stavby dle požadavku správců. Nutné vytyčení všech podzemních sítí s protokolárním zápisem příslušných správců. Přesnou polohu podzemních vedení ověřit ručně kopanými sondami. Podzemní plynovod, sdělovací kabely, elektrické vedení včetně vrchního vedení, vodovod, VO, v trase příčné přechody. Přechody nutno ochránit. Zajištění stavby proti škodě na okolních pozemcích a objektech.    
Kontrola geometrické polohy stavby   
 Pevná cena.</t>
  </si>
  <si>
    <t>zahrnuje objednatelem povolené náklady na požadovaná zařízení zhotovitele-tlaková kanalizace,vodovod,telefon,nn kabel,nadzemní veřejné osvětlení</t>
  </si>
  <si>
    <t>16</t>
  </si>
  <si>
    <t>02841</t>
  </si>
  <si>
    <t>PRŮZKUMNÉ PRÁCE ŽIVOTNÍHO PROSTŘEDÍ NA POVRCHU</t>
  </si>
  <si>
    <t>KČ</t>
  </si>
  <si>
    <t>Slwdování kvality vody po dobu stavby a znečištění prostředí</t>
  </si>
  <si>
    <t>zahrnuje veškeré náklady spojené s objednatelem požadovanými pracemi</t>
  </si>
  <si>
    <t>02910</t>
  </si>
  <si>
    <t>OSTATNÍ POŽADAVKY - ZEMĚMĚŘIČSKÁ MĚŘENÍ</t>
  </si>
  <si>
    <t>SOUBOR</t>
  </si>
  <si>
    <t>Zaměření skutečného provedení díla ke kolaudaci stavby.    
3x tištěné paré + 1x CD   
Pevná cena.</t>
  </si>
  <si>
    <t>17</t>
  </si>
  <si>
    <t>02911</t>
  </si>
  <si>
    <t>OSTATNÍ POŽADAVKY - GEODETICKÉ ZAMĚŘENÍ</t>
  </si>
  <si>
    <t>HM</t>
  </si>
  <si>
    <t>Kontrolní měření a vytyčování v průběhu stavby</t>
  </si>
  <si>
    <t>02940</t>
  </si>
  <si>
    <t>OSTATNÍ POŽADAVKY - VYPRACOVÁNÍ DOKUMENTACE</t>
  </si>
  <si>
    <t>havarijní a povodňový plán -(tiskem 2x + 1x CD)   
Pevná cena.</t>
  </si>
  <si>
    <t>029412</t>
  </si>
  <si>
    <t>OSTATNÍ POŽADAVKY - VYPRACOVÁNÍ MOSTNÍHO LISTU</t>
  </si>
  <si>
    <t>MOSTNÍ LIST (5x tiskem + 1x CD)   
Pevná cena.</t>
  </si>
  <si>
    <t>7</t>
  </si>
  <si>
    <t>02943</t>
  </si>
  <si>
    <t>OSTATNÍ POŽADAVKY - VYPRACOVÁNÍ RDS</t>
  </si>
  <si>
    <t>Realizační dokumentace stavby ( tiskem 4x + 1x CD). Obsah dle směrnice pro dokumentaci staveb PK a mostních konstrukcí, v souladu s PDPS, Řeší podrobnosti pro kvalitní a bezpečné zhotovení stavby. Vypracuje autorizovaná osoba. Odsouhlasí správce stavby Zadavatel poskytne projektovou dokumentaci ve stupni DSP+PDPS v otevřeném formátu *.dwg.Pevná cena.</t>
  </si>
  <si>
    <t>8</t>
  </si>
  <si>
    <t>02944</t>
  </si>
  <si>
    <t>OSTAT POŽADAVKY - DOKUMENTACE SKUTEČ PROVEDENÍ V DIGIT FORMĚ</t>
  </si>
  <si>
    <t>Dokumentace skutečného provedení stavby. Výkresy a související písemnosti   
zhotovené stavby potřebné pro evidenci mostu. Výkresy odchylek a   
změn stavby oproti DSP, PDPS. Ověřené podpisem odpovědného zástupce   
zhotovitele a správce stavby - tiskem ve 4 vyhotoveních a 1 x na CD. Zadavatel poskytne projektovou dokumentaci ve stupni DSP+PDPS v otevřeném formátu *.dwg.   
Pevná cena.</t>
  </si>
  <si>
    <t>02945</t>
  </si>
  <si>
    <t>OSTAT POŽADAVKY - GEOMETRICKÝ PLÁN</t>
  </si>
  <si>
    <t>Geometrický oddělovací plán pro majetkové vypořádání vlastnických vztahu, potvrzený katastrálním úřadem.    
12 x tiskem   
Pevná cena.</t>
  </si>
  <si>
    <t>položka zahrnuje:   
- přípravu podkladů, podání žádosti na katastrální úřad   
- polní práce spojené s vyhotovením geometrického plánu   
- výpočetní a grafické kancelářské práce   
- úřední ověření výsledného elaborátu   
- schválení návrhu vkladu do katastru nemovitostí příslušným katastrálním úřadem</t>
  </si>
  <si>
    <t>02953</t>
  </si>
  <si>
    <t>OSTATNÍ POŽADAVKY - HLAVNÍ MOSTNÍ PROHLÍDKA</t>
  </si>
  <si>
    <t>KUS</t>
  </si>
  <si>
    <t>položka zahrnuje :   
- úkony dle ČSN 73 6221   
- provedení hlavní mostní prohlídky oprávněnou fyzickou nebo právnickou osobou   
- vyhotovení záznamu (protokolu), který jednoznačně definuje stav mostu</t>
  </si>
  <si>
    <t>18</t>
  </si>
  <si>
    <t>02960</t>
  </si>
  <si>
    <t>OSTATNÍ POŽADAVKY - ODBORNÝ DOZOR</t>
  </si>
  <si>
    <t>zahrnuje veškeré náklady spojené s objednatelem požadovaným dozorem</t>
  </si>
  <si>
    <t>11</t>
  </si>
  <si>
    <t>02990</t>
  </si>
  <si>
    <t>OSTATNÍ POŽADAVKY - INFORMAČNÍ TABULE</t>
  </si>
  <si>
    <t>Náklady na zřízení informačních tabulí s údaji o stavbě s textem dle vzoru   
objednatele. Po ukončení stavby odstranění. Pevná cena.</t>
  </si>
  <si>
    <t>položka zahrnuje:   
- dodání a osazení informačních tabulí v předepsaném provedení a množství s obsahem předepsaným zadavatelem   
- veškeré nosné a upevňovací konstrukce   
- základové konstrukce včetně nutných zemních prací   
- demontáž a odvoz po skončení platnosti   
- případně nutné opravy poškozených čátí během platnosti</t>
  </si>
  <si>
    <t>SO 201</t>
  </si>
  <si>
    <t>Most</t>
  </si>
  <si>
    <t>75</t>
  </si>
  <si>
    <t>014101</t>
  </si>
  <si>
    <t>POPLATKY ZA SKLÁDKU</t>
  </si>
  <si>
    <t>M3</t>
  </si>
  <si>
    <t>210,2=210,2000 [A]</t>
  </si>
  <si>
    <t>zahrnuje veškeré poplatky provozovateli skládky související s uložením odpadu na skládce.</t>
  </si>
  <si>
    <t>014131</t>
  </si>
  <si>
    <t>POPLATKY ZA SKLÁDKU TYP S-NO (NEBEZPEČNÝ ODPAD)</t>
  </si>
  <si>
    <t>živičné podkladní vrstvy 13,3=13,3000 [A]</t>
  </si>
  <si>
    <t>Zemní práce</t>
  </si>
  <si>
    <t>113326</t>
  </si>
  <si>
    <t>ODSTRAN PODKL ZPEVNĚNÝCH PLOCH Z KAMENIVA NESTMEL, ODVOZ DO 12KM</t>
  </si>
  <si>
    <t>plocha před a za mostem (10*4+6,5*4)*0,2 
=13,2000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</si>
  <si>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</si>
  <si>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113336</t>
  </si>
  <si>
    <t>ODSTRAN PODKL ZPEVNĚNÝCH PLOCH S ASFALT POJIVEM, ODVOZ DO 12KM</t>
  </si>
  <si>
    <t>plochy  komunikace 
(6,5*4+10*4)*0,2=13,2000 [A]</t>
  </si>
  <si>
    <t>11372</t>
  </si>
  <si>
    <t>FRÉZOVÁNÍ ZPEVNĚNÝCH PLOCH ASFALTOVÝCH</t>
  </si>
  <si>
    <t>most 
2,5*6,5=16,2500 [B]</t>
  </si>
  <si>
    <t>11511</t>
  </si>
  <si>
    <t>ČERPÁNÍ VODY DO 500 L/MIN</t>
  </si>
  <si>
    <t>HOD</t>
  </si>
  <si>
    <t>předpoklad 8hodin 25dní 8*25=200,0000 [A]</t>
  </si>
  <si>
    <t>Položka čerpání vody na povrchu zahrnuje i potrubí, pohotovost záložní čerpací soupravy a zřízení čerpací jímky. Součástí položky je také následná demontáž a likvidace těchto zařízení</t>
  </si>
  <si>
    <t>11527</t>
  </si>
  <si>
    <t>PŘEV VOD NA POVRCHU POTR DN DO 1000MM NEBO ŽLAB R.O. DO 3,6M</t>
  </si>
  <si>
    <t>M</t>
  </si>
  <si>
    <t>bet. trubka DN 1000</t>
  </si>
  <si>
    <t>1 etapy provádění 20=20,0000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</si>
  <si>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</si>
  <si>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67</t>
  </si>
  <si>
    <t>12373</t>
  </si>
  <si>
    <t>ODKOP PRO SPOD STAVBU SILNIC A ŽELEZNIC TŘ. I</t>
  </si>
  <si>
    <t>odkop pod komunikací 10*4*0,15=6,0000 [B] 
odkop pod komunikaci 6,5*4*0,15=3,9000 [I] 
Celkem: B+I=9,9000 [J]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</si>
  <si>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</si>
  <si>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68</t>
  </si>
  <si>
    <t>12473</t>
  </si>
  <si>
    <t>VYKOPÁVKY PRO KORYTA VODOTEČÍ TŘ. I</t>
  </si>
  <si>
    <t>výkop pro betonové potrubí DN100 20*1,3*0,7=18,2000 [A]</t>
  </si>
  <si>
    <t>13173</t>
  </si>
  <si>
    <t>HLOUBENÍ JAM ZAPAŽ I NEPAŽ TŘ. I</t>
  </si>
  <si>
    <t>výkop za opěrou 2,2*3,3*10+2,2*3,3*6,5=119,7900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</si>
  <si>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</si>
  <si>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70</t>
  </si>
  <si>
    <t>18110</t>
  </si>
  <si>
    <t>ÚPRAVA PLÁNĚ SE ZHUTNĚNÍM V HORNINĚ TŘ. I</t>
  </si>
  <si>
    <t>M2</t>
  </si>
  <si>
    <t>pod komunikaci 10*1+6,5*1=16,5000 [A]</t>
  </si>
  <si>
    <t>položka zahrnuje úpravu pláně včetně vyrovnání výškových rozdílů. Míru zhutnění určuje projekt.</t>
  </si>
  <si>
    <t>Základy</t>
  </si>
  <si>
    <t>21262</t>
  </si>
  <si>
    <t>TRATIVODY KOMPLET Z TRUB Z PLAST HMOT DN DO 100MM</t>
  </si>
  <si>
    <t>za opěrou 11+8=19,0000 [A]</t>
  </si>
  <si>
    <t>Položka platí pro kompletní konstrukce trativodů a zahrnuje zejména:   
- výkop rýhy předepsaného tvaru v dané třídě těžitelnosti, výplň, zásyp trativodu včetně dopravy, uložení přebytečného materiálu, dodávky předepsaného materiálu pro výplň a zásyp   
- zřízení spojovací vrstvy   
- zřízení podkladu a lože trativodu z předepsaného materiálu   
- dodávka a uložení trativodu předepsaného materiálu a profilu   
- obsyp trativodu předepsaným materiálem, případně vložení separační nebo drenážní vložky   
- ukončení trativodu zaústěním do potrubí nebo vodoteče, případně vybudování ukončujícího objektu (kapličky) dle VL   
- veškerý materiál, výrobky a polotovary, včetně mimostaveništní a vnitrostaveništní dopravy   
- nezahrnuje opláštění z geotextilie, fólie</t>
  </si>
  <si>
    <t>12</t>
  </si>
  <si>
    <t>21341</t>
  </si>
  <si>
    <t>DRENÁŽNÍ VRSTVY Z PLASTBETONU (PLASTMALTY)</t>
  </si>
  <si>
    <t>podél rímsy 4,9*0,6*0,08+8,3*0,6*0,06=0,5340 [A]</t>
  </si>
  <si>
    <t>Položka zahrnuje:  
- dodávku předepsaného materiálu pro drenážní vrstvu, včetně mimostaveništní a vnitrostaveništní dopravy  
- provedení drenážní vrstvy předepsaných rozměrů a předepsaného tvaru</t>
  </si>
  <si>
    <t>13</t>
  </si>
  <si>
    <t>21361</t>
  </si>
  <si>
    <t>DRENÁŽNÍ VRSTVY Z GEOTEXTILIE</t>
  </si>
  <si>
    <t>6,5*10+6,5*6,5=107,2500 [A]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</si>
  <si>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</si>
  <si>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99</t>
  </si>
  <si>
    <t>224325</t>
  </si>
  <si>
    <t>PILOTY ZE ŽELEZOBETONU C30/37</t>
  </si>
  <si>
    <t>5,8*3,14*0,225*0,225*6=5,5319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</si>
  <si>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  
- zhotovení nepropustného, mrazuvzdorného betonu a betonu požadované trvanlivosti a vlastností  
- užití potřebných přísad a technologií výroby betonu  
- zřízení pracovních a dilatačních spar, včetně potřebných úprav, výplně, vložek, opracování, očištění a ošetření  
- bednění  požadovaných  konstr. (i ztracené) s úpravou  dle požadované  kvality povrchu betonu, včetně odbedňovacích a odskružovacích prostředků  
- podpěrné  konstr. (skruže) a lešení všech druhů pro bednění, uložení čerstvého betonu, výztuže a doplňkových konstr., vč. požadovaných otvorů, ochranných a bezpečnostních opatření a základů těchto konstrukcí a lešení  
- vytvoření kotevních čel, kapes, nálitků, a sedel  
- zřízení  všech  požadovaných  otvorů, kapes, výklenků, prostupů, dutin, drážek a pod., vč. ztížení práce a úprav  kolem nich  
- úpravy pro osazení výztuže, doplňkových konstrukcí a vybavení  
- úpravy povrchu pro položení požadované izolace, povlaků a nátěrů, případně vyspravení  
- upevnění kotevních prvků a doplňkových konstrukcí  
- nátěry zabraňující soudržnost betonu a bednění  
- výplň, těsnění  a tmelení spar a spojů  
- opatření  povrchů  betonu  izolací  proti zemní vlhkosti v částech, kde přijdou do styku se zeminou nebo kamenivem  
- případné zřízení spojovací vrstvy u základů  
- úpravy pro osazení zařízení ochrany konstrukce proti vlivu bludných proudů  
- objem betonu pro přebetonování a nadbetonování, který se nepřičítá ke stanovenému objemu výplně piloty  
- ukončení piloty pod ústím vrtu a vyplnění zbývající části sypaninou nebo kamenivem  
- odbourání a odstranění znehodnocené části výplně a úprava hlavy piloty před výstavbou další konstrukční části  
- zřízení výplně piloty pod hladinou vody  
- veškerý materiál, výrobky a polotovary, včetně mimostaveništní a vnitrostaveništní dopravy  
- nezahrnuje dodání a osazení výztuže, nezahrnuje vrty</t>
  </si>
  <si>
    <t>100</t>
  </si>
  <si>
    <t>224365</t>
  </si>
  <si>
    <t>VÝZTUŽ PILOT Z OCELI 10505, B500B</t>
  </si>
  <si>
    <t>T</t>
  </si>
  <si>
    <t>1,2=1,2000 [A]</t>
  </si>
  <si>
    <t>položka zahrnuje:  
- veškerý materiál, výrobky a polotovary, včetně mimostaveništní a vnitrostaveništní dopravy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úpravy výztuže pro zřízení kotevních prvků, závěsných ok a doplňkových konstrukcí  
- veškerá opatření pro zajištění soudržnosti výztuže a betonu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  
- separaci výztuže  
- osazení měřících zařízení a úpravy pro ně  
- osazení měřících skříní nebo míst pro měření bludných proudů</t>
  </si>
  <si>
    <t>102</t>
  </si>
  <si>
    <t>23417A</t>
  </si>
  <si>
    <t>ŠTĚTOVÉ STĚNY NASAZENÉ Z KOVOVÝCH DÍLCŮ DOČASNÉ (PLOCHA)</t>
  </si>
  <si>
    <t>37=37,0000 [A]</t>
  </si>
  <si>
    <t>- zřízení stěny  
- opotřebení štětovnic, případně jejich ošetřování, řezání, nastavování a další úpravy  
- kleštiny, převázky. a další pomocné a doplňkové konstrukce  
- nastražení a zaberanění štětovnic do jakékoliv třídy horniny  
- veškerou dopravu, nájem, provoz a přemístění beranících zařízení a dalších mechanismů  
- lešení a podpěrné konstrukce pro práci a manipulaci beranících zařízení a dalších mechanismů  
- beranící plošiny vč. zemních prací, zpevnění, odvodnění a pod.  
- při provádění z lodi náklady na prám nebo lodi  
- těsnění stěny, je-li nutné  
- kotvení stěny, je-li nutné nebo vzepření, případně rozepření  
- vodící piloty nebo stabilizační hrázky  
- zhotovení koutových štětovnic  
- dílenská dokumentace, včetně technologického předpisu spojování,  
- dodání spojovacího materiálu,  
- zřízení  montážních  a  dilatačních  spojů,  spar, včetně potřebných úprav, vložek, opracování, očištění a ošetření,  
- jakákoliv doprava a manipulace dílců  a  montážních  sestav,  včetně  dopravy konstrukce z výrobny na stavbu,  
- montážní dokumentace včetně technologického předpisu montáže,  
- výplň, těsnění a tmelení spar a spojů,  
- veškeré druhy opracování povrchů, včetně úprav pod nátěry a pod izolaci,  
- veškeré druhy dílenských základů a základních nátěrů a povlaků,  
- všechny druhy ocelového kotvení,  
- dílenskou přejímku a montážní prohlídku, včetně požadovaných dokladů</t>
  </si>
  <si>
    <t>103</t>
  </si>
  <si>
    <t>23717A</t>
  </si>
  <si>
    <t>ODSTRANĚNÍ ŠTĚTOVÝCH STĚN Z KOVOVÝCH DÍLCŮ V PLOŠE</t>
  </si>
  <si>
    <t>39=39,0000 [A]</t>
  </si>
  <si>
    <t>položka zahrnuje odstranění stěn včetně odvozu a uložení na skládku</t>
  </si>
  <si>
    <t>101</t>
  </si>
  <si>
    <t>264127</t>
  </si>
  <si>
    <t>VRTY PRO PILOTY TŘ. I D DO 500MM</t>
  </si>
  <si>
    <t>6*6=36,0000 [A]</t>
  </si>
  <si>
    <t>položka zahrnuje:  
- zřízení vrtu, svislou a vodorovnou dopravu zeminy bez uložení na skládku, vrtací práce zapaž. i nepaž. vrtu  
- čerpání vody z vrtu, vyčištění vrtu  
- zabezpečení vrtacích prací  
- dopravu, nájem, provoz a přemístění, montáž a demontáž vrtacích zařízení a dalších mechanismů  
- lešení a podpěrné konstrukce pro práci a manipulaci s vrtacím zařízení a dalších mechanismů  
- vrtací plošiny vč. zemních prací, zpevnění, odvodnění a pod.  
- v případě zapažení dočasnými pažnicemi jejich opotřebení  
- v případě zapažení suspenzí veškeré hospodaření s ní  
- nezahrnuje zapažení trvalými pažnicemi  
- nezahrnuje uložení zeminy na skládku a poplatek za skládku  
nevykazuje se hluché vrtání</t>
  </si>
  <si>
    <t>76</t>
  </si>
  <si>
    <t>27152</t>
  </si>
  <si>
    <t>POLŠTÁŘE POD ZÁKLADY Z KAMENIVA DRCENÉHO</t>
  </si>
  <si>
    <t>polštář pod opěry (10,5+13,9)*1*0,1*2=4,8800 [A]</t>
  </si>
  <si>
    <t>položka zahrnuje dodávku předepsaného kameniva, mimostaveništní a vnitrostaveništní dopravu a jeho uložení  
není-li v zadávací dokumentaci uvedeno jinak, jedná se o nakupovaný materiál</t>
  </si>
  <si>
    <t>333326</t>
  </si>
  <si>
    <t>MOSTNÍ OPĚRY A KŘÍDLA ZE ŽELEZOVÉHO BETONU DO C40/50 (B50)</t>
  </si>
  <si>
    <t>(10,5+13,9)*0,6*2,94=43,0416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</si>
  <si>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</si>
  <si>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333365</t>
  </si>
  <si>
    <t>VÝZTUŽ MOSTNÍCH OPĚR A KŘÍDEL Z OCELI 10505, B500B</t>
  </si>
  <si>
    <t>120*43/1000=5,1600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</si>
  <si>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</si>
  <si>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Svislé konstrukce</t>
  </si>
  <si>
    <t>19</t>
  </si>
  <si>
    <t>31717</t>
  </si>
  <si>
    <t>KOVOVÉ KONSTRUKCE PRO KOTVENÍ ŘÍMSY</t>
  </si>
  <si>
    <t>KG</t>
  </si>
  <si>
    <t>kotvení říms   (16+12)*6=168,0000 [A]</t>
  </si>
  <si>
    <t>Položka zahrnuje dodávku (výrobu) kotevního prvku předepsaného tvaru a jeho osazení do předepsané polohy včetně nezbytných prací (vrty, zálivky apod.)</t>
  </si>
  <si>
    <t>20</t>
  </si>
  <si>
    <t>317325</t>
  </si>
  <si>
    <t>ŘÍMSY ZE ŽELEZOBETONU DO C30/37 (B37)</t>
  </si>
  <si>
    <t>0,85*0,3*(6+10)+0,35*0,35*(6+10)=6,0400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</si>
  <si>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</si>
  <si>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21</t>
  </si>
  <si>
    <t>317365</t>
  </si>
  <si>
    <t>VÝZTUŽ ŘÍMS Z OCELI 10505, B500B</t>
  </si>
  <si>
    <t>6,04*110/1000=0,6644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</si>
  <si>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</si>
  <si>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Vodorovné konstrukce</t>
  </si>
  <si>
    <t>25</t>
  </si>
  <si>
    <t>421326</t>
  </si>
  <si>
    <t>MOSTNÍ NOSNÉ DESKOVÉ KONSTRUKCE ZE ŽELEZOBETONU C35/45</t>
  </si>
  <si>
    <t>2,3*7,2*0,3=4,9680 [A]</t>
  </si>
  <si>
    <t>26</t>
  </si>
  <si>
    <t>421365</t>
  </si>
  <si>
    <t>VÝZTUŽ MOSTNÍ DESKOVÉ KONSTRUKCE Z OCELI 10505, B500B</t>
  </si>
  <si>
    <t>5*0,150=0,7500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</si>
  <si>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</si>
  <si>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92</t>
  </si>
  <si>
    <t>451314</t>
  </si>
  <si>
    <t>PODKLADNÍ A VÝPLŇOVÉ VRSTVY Z PROSTÉHO BETONU C25/30</t>
  </si>
  <si>
    <t>(1,1)*12,2*0,25=3,3550 [A]</t>
  </si>
  <si>
    <t>93</t>
  </si>
  <si>
    <t>45860</t>
  </si>
  <si>
    <t>VÝPLŇ ZA OPĚRAMI A ZDMI Z MEZEROVITÉHO BETONU</t>
  </si>
  <si>
    <t>2,2*3,3*8+2,2*3,3*6,5=105,2700 [A]</t>
  </si>
  <si>
    <t>položka zahrnuje:  
- dodávku mezerovitého betonu předepsané kvality a zásyp se zhutněním včetně mimostaveništní a vnitrostaveništní dopravy</t>
  </si>
  <si>
    <t>91</t>
  </si>
  <si>
    <t>465512</t>
  </si>
  <si>
    <t>DLAŽBY Z LOMOVÉHO KAMENE NA MC</t>
  </si>
  <si>
    <t>1,1*12,2*0,25=3,3550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</si>
  <si>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</si>
  <si>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90</t>
  </si>
  <si>
    <t>467385</t>
  </si>
  <si>
    <t>STUPNĚ A PRAHY VOD KORYT ZE ŽELBET DO C30/37 (B37) VČET VÝZT</t>
  </si>
  <si>
    <t>2*1,2*0,4*0,4=0,3840 [A]</t>
  </si>
  <si>
    <t>položka zahrnuje:  
- nutné zemní práce (hloubení rýh apod.)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povrchovou antikorozní úpravu výztuže,  
- separaci výztuže</t>
  </si>
  <si>
    <t>Komunikace</t>
  </si>
  <si>
    <t>32</t>
  </si>
  <si>
    <t>56333</t>
  </si>
  <si>
    <t>VOZOVKOVÉ VRSTVY ZE ŠTĚRKODRTI TL. DO 150MM</t>
  </si>
  <si>
    <t>komunikace (6,5+10)*1=16,5000 [B]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</si>
  <si>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</si>
  <si>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34</t>
  </si>
  <si>
    <t>56932</t>
  </si>
  <si>
    <t>ZPEVNĚNÍ KRAJNIC ZE ŠTĚRKODRTI TL. DO 100MM</t>
  </si>
  <si>
    <t>(15+13,5+9+8,5)*0,5=23,0000 [A]</t>
  </si>
  <si>
    <t>- dodání kameniva předepsané kvality a zrnitosti  
- rozprostření a zhutnění vrstvy v předepsané tloušťce  
- zřízení vrstvy bez rozlišení šířky, pokládání vrstvy po etapách</t>
  </si>
  <si>
    <t>36</t>
  </si>
  <si>
    <t>572213</t>
  </si>
  <si>
    <t>SPOJOVACÍ POSTŘIK Z EMULZE DO 0,5KG/M2</t>
  </si>
  <si>
    <t>plocha před mostem (6,5+10)*4=66,0000 [A] 
plocha na mostě  7,2*2,2=15,8400 [B]Celkem: A+B=81,8400 [C]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</si>
  <si>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</si>
  <si>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37</t>
  </si>
  <si>
    <t>574A33</t>
  </si>
  <si>
    <t>ASFALTOVÝ BETON PRO OBRUSNÉ VRSTVY ACO 11 TL. 40MM</t>
  </si>
  <si>
    <t>před mostem (6,5+10)*4=66,0000 [A] 
most  7,2*2,2=15,8400 [B]Celkem: A+B=81,8400 [C]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</si>
  <si>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</si>
  <si>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77</t>
  </si>
  <si>
    <t>574F66</t>
  </si>
  <si>
    <t>ASFALTOVÝ BETON PRO PODKLADNÍ VRSTVY MODIFIK ACP 16+, 16S TL. 70MM</t>
  </si>
  <si>
    <t>(6,5+10)*4=66,0000 [A]</t>
  </si>
  <si>
    <t>78</t>
  </si>
  <si>
    <t>575C03</t>
  </si>
  <si>
    <t>LITÝ ASFALT MA IV (OCHRANA MOSTNÍ IZOLACE) 11</t>
  </si>
  <si>
    <t>7,2*2,2=15,8400 [A]</t>
  </si>
  <si>
    <t>42</t>
  </si>
  <si>
    <t>58910</t>
  </si>
  <si>
    <t>VÝPLŇ SPAR ASFALTEM</t>
  </si>
  <si>
    <t>zálivka napojení nové a stávající konstrukce; 3,5+3,5=7,0000 [A]</t>
  </si>
  <si>
    <t>položka zahrnuje:  
- dodávku předepsaného materiálu  
- vyčištění a výplň spar tímto materiálem</t>
  </si>
  <si>
    <t>43</t>
  </si>
  <si>
    <t>58920</t>
  </si>
  <si>
    <t>VÝPLŇ SPAR MODIFIKOVANÝM ASFALTEM</t>
  </si>
  <si>
    <t>spáry u římsy 6+10)=16,0000 [A]</t>
  </si>
  <si>
    <t>Úpravy povrchů, podlahy, výplně otvorů</t>
  </si>
  <si>
    <t>Přidružená stavební výroba</t>
  </si>
  <si>
    <t>46</t>
  </si>
  <si>
    <t>711311</t>
  </si>
  <si>
    <t>IZOLACE PODZEMNÍCH OBJEKTŮ PROTI ZEMNÍ VLHKOSTI ASFALTOVÝMI NÁTĚRY</t>
  </si>
  <si>
    <t>3,3*(8,4+1,4+1,4+8,6+1,4+1,7)=75,5700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</si>
  <si>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geotextilii, cementový potěr, izolační přizdívku</t>
  </si>
  <si>
    <t>48</t>
  </si>
  <si>
    <t>711422</t>
  </si>
  <si>
    <t>IZOLACE MOSTOVEK POD VOZOVKOU ASFALTOVÝMI PÁSY</t>
  </si>
  <si>
    <t>7,2*2,2*1,15=18,2160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</si>
  <si>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litý asfalt, asfaltový beton  
v této položce se vykáže i izolace rámových konstrukcí (mosty, propusty, kolektory)</t>
  </si>
  <si>
    <t>79</t>
  </si>
  <si>
    <t>711433</t>
  </si>
  <si>
    <t>IZOLACE MOSTOVEK LITÝM ASFALTEM POD ŘÍMSOU</t>
  </si>
  <si>
    <t>0,7*(6+10)=11,2000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</si>
  <si>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lepenku s hliníkovou vložkou, litý asfalt, asfaltový beton</t>
  </si>
  <si>
    <t>49</t>
  </si>
  <si>
    <t>71150</t>
  </si>
  <si>
    <t>OCHRANA IZOLACE NA POVRCHU</t>
  </si>
  <si>
    <t>položka zahrnuje:  
- dodání  předepsaného ochranného materiálu  
- zřízení ochrany izolace</t>
  </si>
  <si>
    <t>50</t>
  </si>
  <si>
    <t>78383</t>
  </si>
  <si>
    <t>NÁTĚRY BETON KONSTR TYP S4 (OS-C)</t>
  </si>
  <si>
    <t>1,95(6+10)+(8,4+8,6+1,5)2,94+7,2*1,1=1,9500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</si>
  <si>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</si>
  <si>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Potrubí</t>
  </si>
  <si>
    <t>85</t>
  </si>
  <si>
    <t>82471</t>
  </si>
  <si>
    <t>POTRUBÍ Z TRUB ŽELEZOBETONOVÝCH DN DO 1000MM</t>
  </si>
  <si>
    <t>20=20,0000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</si>
  <si>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</si>
  <si>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52</t>
  </si>
  <si>
    <t>87627</t>
  </si>
  <si>
    <t>CHRÁNIČKY Z TRUB PLASTOVÝCH DN DO 100MM</t>
  </si>
  <si>
    <t>3*10=30,0000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</si>
  <si>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 včetně případně předepsaného utěsnění konců chrániček  
- položky platí pro práce prováděné v prostoru zapaženém i nezapaženém a i v kolektorech, chráničkách</t>
  </si>
  <si>
    <t>84</t>
  </si>
  <si>
    <t>87633</t>
  </si>
  <si>
    <t>CHRÁNIČKY Z TRUB PLASTOVÝCH DN DO 150MM</t>
  </si>
  <si>
    <t>Ostatní konstrukce a práce</t>
  </si>
  <si>
    <t>54</t>
  </si>
  <si>
    <t>9112A3</t>
  </si>
  <si>
    <t>ZÁBRADLÍ MOSTNÍ S VODOR MADLY - DEMONTÁŽ S PŘESUNEM</t>
  </si>
  <si>
    <t>8,5+8=16,5000 [A]</t>
  </si>
  <si>
    <t>položka zahrnuje:  
- demontáž a odstranění zařízení  
- jeho odvoz na předepsané místo</t>
  </si>
  <si>
    <t>55</t>
  </si>
  <si>
    <t>9112B1</t>
  </si>
  <si>
    <t>ZÁBRADLÍ MOSTNÍ SE SVISLOU VÝPLNÍ - DODÁVKA A MONTÁŽ</t>
  </si>
  <si>
    <t>8,5+10=18,5000 [A]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</si>
  <si>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</si>
  <si>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56</t>
  </si>
  <si>
    <t>91355</t>
  </si>
  <si>
    <t>EVIDENČNÍ ČÍSLO MOSTU</t>
  </si>
  <si>
    <t>2=2,0000 [A]</t>
  </si>
  <si>
    <t>položka zahrnuje štítek s evidenčním číslem mostu, sloupek dopravní značky včetně osazení a nutných zemních prací a zabetonování</t>
  </si>
  <si>
    <t>95</t>
  </si>
  <si>
    <t>914174</t>
  </si>
  <si>
    <t>DOPRAV ZNAČKY ZÁKL VEL HLINÍK FÓLIE TŘ 2 - DOD, MONT, DEMONT</t>
  </si>
  <si>
    <t>4=4,0000 [A]</t>
  </si>
  <si>
    <t>položka zahrnuje:  
- dodávku a montáž značek v požadovaném provedení  
- u dočasných (provizorních) značek a zařízení údržbu po celou dobu trvání funkce, náhradu zničených nebo ztracených kusů, nutnou opravu poškozených částí  
- odstranění, demontáž a odklizení materiálu s odvozem na předepsané místo</t>
  </si>
  <si>
    <t>96</t>
  </si>
  <si>
    <t>914814</t>
  </si>
  <si>
    <t>STÁLÁ DOPRAV ZAŘÍZ Z4 OCEL DODÁVKA, MONTÁŽ, DEMONTÁŽ</t>
  </si>
  <si>
    <t>8=8,0000 [A]</t>
  </si>
  <si>
    <t>položka zahrnuje:  
- dodávku a montáž značek v požadovaném provedení  
- odstranění, demontáž a odklizení materiálu s odvozem na předepsané místo</t>
  </si>
  <si>
    <t>94</t>
  </si>
  <si>
    <t>916114</t>
  </si>
  <si>
    <t>DOPRAV SVĚTLO VÝSTRAŽ SAMOSTATNÉ - DOD, MONTÁŽ, DEMONTÁŽ</t>
  </si>
  <si>
    <t>položka zahrnuje:  
- dodání zařízení v předepsaném provedení včetně jejich osazení  
- údržbu po celou dobu trvání funkce, náhradu zničených nebo ztracených kusů, nutnou opravu poškozených částí  
- napájení z baterie včetně záložní baterie  
- odstranění, demontáž a odklizení zařízení s odvozem na předepsané místo</t>
  </si>
  <si>
    <t>58</t>
  </si>
  <si>
    <t>917224</t>
  </si>
  <si>
    <t>SILNIČNÍ A CHODNÍKOVÉ OBRUBY Z BETONOVÝCH OBRUBNÍKŮ ŠÍŘ 150MM</t>
  </si>
  <si>
    <t>obruba v místě napojení nové komunikace 
2+2+1,5+1,5+2+2=11,0000 [A]</t>
  </si>
  <si>
    <t>Položka zahrnuje: 
dodání a pokládku betonových obrubníků o rozměrech předepsaných zadávací dokumentací 
betonové lože i boční betonovou opěrku.</t>
  </si>
  <si>
    <t>87</t>
  </si>
  <si>
    <t>917424</t>
  </si>
  <si>
    <t>CHODNÍKOVÉ OBRUBY Z KAMENNÝCH OBRUBNÍKŮ ŠÍŘ 150MM</t>
  </si>
  <si>
    <t>8+5,5=13,5000 [A]</t>
  </si>
  <si>
    <t>Položka zahrnuje: 
dodání a pokládku kamenných obrubníků o rozměrech předepsaných zadávací dokumentací 
betonové lože i boční betonovou opěrku.</t>
  </si>
  <si>
    <t>59</t>
  </si>
  <si>
    <t>919112</t>
  </si>
  <si>
    <t>ŘEZÁNÍ ASFALTOVÉHO KRYTU VOZOVEK TL DO 100MM</t>
  </si>
  <si>
    <t>6+4=10,0000 [A]</t>
  </si>
  <si>
    <t>položka zahrnuje řezání vozovkové vrstvy v předepsané tloušťce, včetně spotřeby vody</t>
  </si>
  <si>
    <t>60</t>
  </si>
  <si>
    <t>93631</t>
  </si>
  <si>
    <t>DROBNÉ DOPLŇK KONSTR BETON MONOLIT</t>
  </si>
  <si>
    <t>otisk letopočtu  1=1,0000 [A]</t>
  </si>
  <si>
    <t>64</t>
  </si>
  <si>
    <t>967166</t>
  </si>
  <si>
    <t>VYBOURÁNÍ ČÁSTÍ KONSTRUKCÍ ŽELEZOBET S ODVOZEM DO 12KM</t>
  </si>
  <si>
    <t>most 7,2*2,2*0,4=6,3360 [A] 
opěry (8+10)*0,7*3,3=41,5800 [B]Celkem: A+B=47,9160 [C]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</si>
  <si>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</si>
  <si>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SO 901</t>
  </si>
  <si>
    <t>Přeložky sítí</t>
  </si>
  <si>
    <t>přeložky sítí</t>
  </si>
  <si>
    <t>1=1,0000 [A]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</si>
</sst>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41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3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3" fillId="33" borderId="13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/>
    </xf>
    <xf numFmtId="4" fontId="3" fillId="33" borderId="0" xfId="0" applyNumberFormat="1" applyFont="1" applyFill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A3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36"/>
      <c r="B1" s="1" t="s">
        <v>0</v>
      </c>
      <c r="C1" s="1"/>
      <c r="D1" s="1"/>
      <c r="E1" s="1"/>
    </row>
    <row r="2" spans="1:5" ht="12.75" customHeight="1">
      <c r="A2" s="36"/>
      <c r="B2" s="37" t="s">
        <v>1</v>
      </c>
      <c r="C2" s="1"/>
      <c r="D2" s="1"/>
      <c r="E2" s="1"/>
    </row>
    <row r="3" spans="1:5" ht="19.5" customHeight="1">
      <c r="A3" s="36"/>
      <c r="B3" s="36"/>
      <c r="C3" s="1"/>
      <c r="D3" s="1"/>
      <c r="E3" s="1"/>
    </row>
    <row r="4" spans="1:5" ht="19.5" customHeight="1">
      <c r="A4" s="1"/>
      <c r="B4" s="38" t="s">
        <v>2</v>
      </c>
      <c r="C4" s="36"/>
      <c r="D4" s="36"/>
      <c r="E4" s="1"/>
    </row>
    <row r="5" spans="1:5" ht="12.75" customHeight="1">
      <c r="A5" s="1"/>
      <c r="B5" s="36" t="s">
        <v>3</v>
      </c>
      <c r="C5" s="36"/>
      <c r="D5" s="36"/>
      <c r="E5" s="1"/>
    </row>
    <row r="6" spans="1:5" ht="12.75" customHeight="1">
      <c r="A6" s="1"/>
      <c r="B6" s="3" t="s">
        <v>4</v>
      </c>
      <c r="C6" s="6">
        <f>SUM(C10:C12)</f>
        <v>0</v>
      </c>
      <c r="D6" s="1"/>
      <c r="E6" s="1"/>
    </row>
    <row r="7" spans="1:5" ht="12.75" customHeight="1">
      <c r="A7" s="1"/>
      <c r="B7" s="3" t="s">
        <v>5</v>
      </c>
      <c r="C7" s="6">
        <f>SUM(E10:E12)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</row>
    <row r="10" spans="1:5" ht="12.75" customHeight="1">
      <c r="A10" s="15" t="s">
        <v>24</v>
      </c>
      <c r="B10" s="15" t="s">
        <v>25</v>
      </c>
      <c r="C10" s="16">
        <f>'SO 001'!I3</f>
        <v>0</v>
      </c>
      <c r="D10" s="16">
        <f>0+'SO 001'!O9+'SO 001'!O13+'SO 001'!O17+'SO 001'!O21+'SO 001'!O25+'SO 001'!O29+'SO 001'!O33+'SO 001'!O37+'SO 001'!O41+'SO 001'!O45+'SO 001'!O49+'SO 001'!O53+'SO 001'!O57</f>
        <v>0</v>
      </c>
      <c r="E10" s="16">
        <f>C10+D10</f>
        <v>0</v>
      </c>
    </row>
    <row r="11" spans="1:5" ht="12.75" customHeight="1">
      <c r="A11" s="15" t="s">
        <v>105</v>
      </c>
      <c r="B11" s="15" t="s">
        <v>106</v>
      </c>
      <c r="C11" s="16">
        <f>'SO 201'!I3</f>
        <v>0</v>
      </c>
      <c r="D11" s="16">
        <f>0+'SO 201'!O9+'SO 201'!O13+'SO 201'!O17+'SO 201'!O22+'SO 201'!O26+'SO 201'!O30+'SO 201'!O34+'SO 201'!O38+'SO 201'!O42+'SO 201'!O46+'SO 201'!O50+'SO 201'!O54+'SO 201'!O59+'SO 201'!O63+'SO 201'!O67+'SO 201'!O71+'SO 201'!O75+'SO 201'!O79+'SO 201'!O83+'SO 201'!O87+'SO 201'!O91+'SO 201'!O95+'SO 201'!O99+'SO 201'!O104+'SO 201'!O108+'SO 201'!O112+'SO 201'!O117+'SO 201'!O121+'SO 201'!O125+'SO 201'!O129+'SO 201'!O133+'SO 201'!O137+'SO 201'!O142+'SO 201'!O146+'SO 201'!O150+'SO 201'!O154+'SO 201'!O158+'SO 201'!O162+'SO 201'!O166+'SO 201'!O170+'SO 201'!O176+'SO 201'!O180+'SO 201'!O184+'SO 201'!O188+'SO 201'!O192+'SO 201'!O197+'SO 201'!O201+'SO 201'!O205+'SO 201'!O210+'SO 201'!O214+'SO 201'!O218+'SO 201'!O222+'SO 201'!O226+'SO 201'!O230+'SO 201'!O234+'SO 201'!O238+'SO 201'!O242+'SO 201'!O246+'SO 201'!O250</f>
        <v>0</v>
      </c>
      <c r="E11" s="16">
        <f>C11+D11</f>
        <v>0</v>
      </c>
    </row>
    <row r="12" spans="1:5" ht="12.75" customHeight="1">
      <c r="A12" s="15" t="s">
        <v>389</v>
      </c>
      <c r="B12" s="15" t="s">
        <v>390</v>
      </c>
      <c r="C12" s="16">
        <f>'SO 901'!I3</f>
        <v>0</v>
      </c>
      <c r="D12" s="16">
        <f>0+'SO 901'!O9</f>
        <v>0</v>
      </c>
      <c r="E12" s="16">
        <f>C12+D12</f>
        <v>0</v>
      </c>
    </row>
  </sheetData>
  <sheetProtection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22</v>
      </c>
    </row>
    <row r="3" spans="1:16" ht="15" customHeight="1">
      <c r="A3" t="s">
        <v>12</v>
      </c>
      <c r="B3" s="9" t="s">
        <v>14</v>
      </c>
      <c r="C3" s="39" t="s">
        <v>15</v>
      </c>
      <c r="D3" s="36"/>
      <c r="E3" s="10" t="s">
        <v>16</v>
      </c>
      <c r="F3" s="1"/>
      <c r="G3" s="8"/>
      <c r="H3" s="7" t="s">
        <v>24</v>
      </c>
      <c r="I3" s="31">
        <f>0+I8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40" t="s">
        <v>24</v>
      </c>
      <c r="D4" s="41"/>
      <c r="E4" s="13" t="s">
        <v>25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42" t="s">
        <v>26</v>
      </c>
      <c r="B5" s="42" t="s">
        <v>28</v>
      </c>
      <c r="C5" s="42" t="s">
        <v>30</v>
      </c>
      <c r="D5" s="42" t="s">
        <v>31</v>
      </c>
      <c r="E5" s="42" t="s">
        <v>32</v>
      </c>
      <c r="F5" s="42" t="s">
        <v>34</v>
      </c>
      <c r="G5" s="42" t="s">
        <v>36</v>
      </c>
      <c r="H5" s="42" t="s">
        <v>38</v>
      </c>
      <c r="I5" s="42"/>
      <c r="O5" t="s">
        <v>21</v>
      </c>
      <c r="P5" t="s">
        <v>23</v>
      </c>
    </row>
    <row r="6" spans="1:9" ht="12.75" customHeight="1">
      <c r="A6" s="42"/>
      <c r="B6" s="42"/>
      <c r="C6" s="42"/>
      <c r="D6" s="42"/>
      <c r="E6" s="42"/>
      <c r="F6" s="42"/>
      <c r="G6" s="42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9" ht="12.75" customHeight="1">
      <c r="A8" s="14" t="s">
        <v>43</v>
      </c>
      <c r="B8" s="14"/>
      <c r="C8" s="19" t="s">
        <v>27</v>
      </c>
      <c r="D8" s="14"/>
      <c r="E8" s="20" t="s">
        <v>44</v>
      </c>
      <c r="F8" s="14"/>
      <c r="G8" s="14"/>
      <c r="H8" s="14"/>
      <c r="I8" s="21">
        <f>0+I9+I13+I17+I21+I25+I29+I33+I37+I41+I45+I49+I53+I57</f>
        <v>0</v>
      </c>
    </row>
    <row r="9" spans="1:16" ht="12.75" customHeight="1">
      <c r="A9" s="18" t="s">
        <v>45</v>
      </c>
      <c r="B9" s="22" t="s">
        <v>29</v>
      </c>
      <c r="C9" s="22" t="s">
        <v>46</v>
      </c>
      <c r="D9" s="18" t="s">
        <v>47</v>
      </c>
      <c r="E9" s="23" t="s">
        <v>48</v>
      </c>
      <c r="F9" s="24" t="s">
        <v>49</v>
      </c>
      <c r="G9" s="25">
        <v>1</v>
      </c>
      <c r="H9" s="26">
        <v>0</v>
      </c>
      <c r="I9" s="26">
        <f>ROUND(ROUND(H9,2)*ROUND(G9,3),2)</f>
        <v>0</v>
      </c>
      <c r="O9">
        <f>(I9*21)/100</f>
        <v>0</v>
      </c>
      <c r="P9" t="s">
        <v>23</v>
      </c>
    </row>
    <row r="10" spans="1:5" ht="89.25" customHeight="1">
      <c r="A10" s="27" t="s">
        <v>50</v>
      </c>
      <c r="E10" s="28" t="s">
        <v>51</v>
      </c>
    </row>
    <row r="11" spans="1:5" ht="12.75" customHeight="1">
      <c r="A11" s="29" t="s">
        <v>52</v>
      </c>
      <c r="E11" s="30" t="s">
        <v>47</v>
      </c>
    </row>
    <row r="12" spans="1:5" ht="12.75" customHeight="1">
      <c r="A12" t="s">
        <v>53</v>
      </c>
      <c r="E12" s="28" t="s">
        <v>54</v>
      </c>
    </row>
    <row r="13" spans="1:16" ht="12.75" customHeight="1">
      <c r="A13" s="18" t="s">
        <v>45</v>
      </c>
      <c r="B13" s="22" t="s">
        <v>23</v>
      </c>
      <c r="C13" s="22" t="s">
        <v>55</v>
      </c>
      <c r="D13" s="18" t="s">
        <v>47</v>
      </c>
      <c r="E13" s="23" t="s">
        <v>56</v>
      </c>
      <c r="F13" s="24" t="s">
        <v>49</v>
      </c>
      <c r="G13" s="25">
        <v>1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23</v>
      </c>
    </row>
    <row r="14" spans="1:5" ht="38.25" customHeight="1">
      <c r="A14" s="27" t="s">
        <v>50</v>
      </c>
      <c r="E14" s="28" t="s">
        <v>57</v>
      </c>
    </row>
    <row r="15" spans="1:5" ht="12.75" customHeight="1">
      <c r="A15" s="29" t="s">
        <v>52</v>
      </c>
      <c r="E15" s="30" t="s">
        <v>47</v>
      </c>
    </row>
    <row r="16" spans="1:5" ht="12.75" customHeight="1">
      <c r="A16" t="s">
        <v>53</v>
      </c>
      <c r="E16" s="28" t="s">
        <v>58</v>
      </c>
    </row>
    <row r="17" spans="1:16" ht="12.75" customHeight="1">
      <c r="A17" s="18" t="s">
        <v>45</v>
      </c>
      <c r="B17" s="22" t="s">
        <v>59</v>
      </c>
      <c r="C17" s="22" t="s">
        <v>60</v>
      </c>
      <c r="D17" s="18" t="s">
        <v>47</v>
      </c>
      <c r="E17" s="23" t="s">
        <v>61</v>
      </c>
      <c r="F17" s="24" t="s">
        <v>62</v>
      </c>
      <c r="G17" s="25">
        <v>1</v>
      </c>
      <c r="H17" s="26">
        <v>0</v>
      </c>
      <c r="I17" s="26">
        <f>ROUND(ROUND(H17,2)*ROUND(G17,3),2)</f>
        <v>0</v>
      </c>
      <c r="O17">
        <f>(I17*21)/100</f>
        <v>0</v>
      </c>
      <c r="P17" t="s">
        <v>23</v>
      </c>
    </row>
    <row r="18" spans="1:5" ht="12.75" customHeight="1">
      <c r="A18" s="27" t="s">
        <v>50</v>
      </c>
      <c r="E18" s="28" t="s">
        <v>63</v>
      </c>
    </row>
    <row r="19" spans="1:5" ht="12.75" customHeight="1">
      <c r="A19" s="29" t="s">
        <v>52</v>
      </c>
      <c r="E19" s="30" t="s">
        <v>47</v>
      </c>
    </row>
    <row r="20" spans="1:5" ht="12.75" customHeight="1">
      <c r="A20" t="s">
        <v>53</v>
      </c>
      <c r="E20" s="28" t="s">
        <v>64</v>
      </c>
    </row>
    <row r="21" spans="1:16" ht="12.75" customHeight="1">
      <c r="A21" s="18" t="s">
        <v>45</v>
      </c>
      <c r="B21" s="22" t="s">
        <v>33</v>
      </c>
      <c r="C21" s="22" t="s">
        <v>65</v>
      </c>
      <c r="D21" s="18" t="s">
        <v>47</v>
      </c>
      <c r="E21" s="23" t="s">
        <v>66</v>
      </c>
      <c r="F21" s="24" t="s">
        <v>67</v>
      </c>
      <c r="G21" s="25">
        <v>1</v>
      </c>
      <c r="H21" s="26">
        <v>0</v>
      </c>
      <c r="I21" s="26">
        <f>ROUND(ROUND(H21,2)*ROUND(G21,3),2)</f>
        <v>0</v>
      </c>
      <c r="O21">
        <f>(I21*21)/100</f>
        <v>0</v>
      </c>
      <c r="P21" t="s">
        <v>23</v>
      </c>
    </row>
    <row r="22" spans="1:5" ht="38.25" customHeight="1">
      <c r="A22" s="27" t="s">
        <v>50</v>
      </c>
      <c r="E22" s="28" t="s">
        <v>68</v>
      </c>
    </row>
    <row r="23" spans="1:5" ht="12.75" customHeight="1">
      <c r="A23" s="29" t="s">
        <v>52</v>
      </c>
      <c r="E23" s="30" t="s">
        <v>47</v>
      </c>
    </row>
    <row r="24" spans="1:5" ht="12.75" customHeight="1">
      <c r="A24" t="s">
        <v>53</v>
      </c>
      <c r="E24" s="28" t="s">
        <v>64</v>
      </c>
    </row>
    <row r="25" spans="1:16" ht="12.75" customHeight="1">
      <c r="A25" s="18" t="s">
        <v>45</v>
      </c>
      <c r="B25" s="22" t="s">
        <v>69</v>
      </c>
      <c r="C25" s="22" t="s">
        <v>70</v>
      </c>
      <c r="D25" s="18" t="s">
        <v>47</v>
      </c>
      <c r="E25" s="23" t="s">
        <v>71</v>
      </c>
      <c r="F25" s="24" t="s">
        <v>72</v>
      </c>
      <c r="G25" s="25">
        <v>1</v>
      </c>
      <c r="H25" s="26">
        <v>0</v>
      </c>
      <c r="I25" s="26">
        <f>ROUND(ROUND(H25,2)*ROUND(G25,3),2)</f>
        <v>0</v>
      </c>
      <c r="O25">
        <f>(I25*21)/100</f>
        <v>0</v>
      </c>
      <c r="P25" t="s">
        <v>23</v>
      </c>
    </row>
    <row r="26" spans="1:5" ht="12.75" customHeight="1">
      <c r="A26" s="27" t="s">
        <v>50</v>
      </c>
      <c r="E26" s="28" t="s">
        <v>73</v>
      </c>
    </row>
    <row r="27" spans="1:5" ht="12.75" customHeight="1">
      <c r="A27" s="29" t="s">
        <v>52</v>
      </c>
      <c r="E27" s="30" t="s">
        <v>47</v>
      </c>
    </row>
    <row r="28" spans="1:5" ht="12.75" customHeight="1">
      <c r="A28" t="s">
        <v>53</v>
      </c>
      <c r="E28" s="28" t="s">
        <v>64</v>
      </c>
    </row>
    <row r="29" spans="1:16" ht="12.75" customHeight="1">
      <c r="A29" s="18" t="s">
        <v>45</v>
      </c>
      <c r="B29" s="22" t="s">
        <v>35</v>
      </c>
      <c r="C29" s="22" t="s">
        <v>74</v>
      </c>
      <c r="D29" s="18" t="s">
        <v>47</v>
      </c>
      <c r="E29" s="23" t="s">
        <v>75</v>
      </c>
      <c r="F29" s="24" t="s">
        <v>62</v>
      </c>
      <c r="G29" s="25">
        <v>1</v>
      </c>
      <c r="H29" s="26">
        <v>0</v>
      </c>
      <c r="I29" s="26">
        <f>ROUND(ROUND(H29,2)*ROUND(G29,3),2)</f>
        <v>0</v>
      </c>
      <c r="O29">
        <f>(I29*21)/100</f>
        <v>0</v>
      </c>
      <c r="P29" t="s">
        <v>23</v>
      </c>
    </row>
    <row r="30" spans="1:5" ht="25.5" customHeight="1">
      <c r="A30" s="27" t="s">
        <v>50</v>
      </c>
      <c r="E30" s="28" t="s">
        <v>76</v>
      </c>
    </row>
    <row r="31" spans="1:5" ht="12.75" customHeight="1">
      <c r="A31" s="29" t="s">
        <v>52</v>
      </c>
      <c r="E31" s="30" t="s">
        <v>47</v>
      </c>
    </row>
    <row r="32" spans="1:5" ht="12.75" customHeight="1">
      <c r="A32" t="s">
        <v>53</v>
      </c>
      <c r="E32" s="28" t="s">
        <v>64</v>
      </c>
    </row>
    <row r="33" spans="1:16" ht="12.75" customHeight="1">
      <c r="A33" s="18" t="s">
        <v>45</v>
      </c>
      <c r="B33" s="22" t="s">
        <v>37</v>
      </c>
      <c r="C33" s="22" t="s">
        <v>77</v>
      </c>
      <c r="D33" s="18" t="s">
        <v>47</v>
      </c>
      <c r="E33" s="23" t="s">
        <v>78</v>
      </c>
      <c r="F33" s="24" t="s">
        <v>67</v>
      </c>
      <c r="G33" s="25">
        <v>1</v>
      </c>
      <c r="H33" s="26">
        <v>0</v>
      </c>
      <c r="I33" s="26">
        <f>ROUND(ROUND(H33,2)*ROUND(G33,3),2)</f>
        <v>0</v>
      </c>
      <c r="O33">
        <f>(I33*21)/100</f>
        <v>0</v>
      </c>
      <c r="P33" t="s">
        <v>23</v>
      </c>
    </row>
    <row r="34" spans="1:5" ht="25.5" customHeight="1">
      <c r="A34" s="27" t="s">
        <v>50</v>
      </c>
      <c r="E34" s="28" t="s">
        <v>79</v>
      </c>
    </row>
    <row r="35" spans="1:5" ht="12.75" customHeight="1">
      <c r="A35" s="29" t="s">
        <v>52</v>
      </c>
      <c r="E35" s="30" t="s">
        <v>47</v>
      </c>
    </row>
    <row r="36" spans="1:5" ht="12.75" customHeight="1">
      <c r="A36" t="s">
        <v>53</v>
      </c>
      <c r="E36" s="28" t="s">
        <v>64</v>
      </c>
    </row>
    <row r="37" spans="1:16" ht="12.75" customHeight="1">
      <c r="A37" s="18" t="s">
        <v>45</v>
      </c>
      <c r="B37" s="22" t="s">
        <v>80</v>
      </c>
      <c r="C37" s="22" t="s">
        <v>81</v>
      </c>
      <c r="D37" s="18" t="s">
        <v>47</v>
      </c>
      <c r="E37" s="23" t="s">
        <v>82</v>
      </c>
      <c r="F37" s="24" t="s">
        <v>62</v>
      </c>
      <c r="G37" s="25">
        <v>1</v>
      </c>
      <c r="H37" s="26">
        <v>0</v>
      </c>
      <c r="I37" s="26">
        <f>ROUND(ROUND(H37,2)*ROUND(G37,3),2)</f>
        <v>0</v>
      </c>
      <c r="O37">
        <f>(I37*21)/100</f>
        <v>0</v>
      </c>
      <c r="P37" t="s">
        <v>23</v>
      </c>
    </row>
    <row r="38" spans="1:5" ht="12.75" customHeight="1">
      <c r="A38" s="27" t="s">
        <v>50</v>
      </c>
      <c r="E38" s="28" t="s">
        <v>83</v>
      </c>
    </row>
    <row r="39" spans="1:5" ht="12.75" customHeight="1">
      <c r="A39" s="29" t="s">
        <v>52</v>
      </c>
      <c r="E39" s="30" t="s">
        <v>47</v>
      </c>
    </row>
    <row r="40" spans="1:5" ht="12.75" customHeight="1">
      <c r="A40" t="s">
        <v>53</v>
      </c>
      <c r="E40" s="28" t="s">
        <v>64</v>
      </c>
    </row>
    <row r="41" spans="1:16" ht="12.75" customHeight="1">
      <c r="A41" s="18" t="s">
        <v>45</v>
      </c>
      <c r="B41" s="22" t="s">
        <v>84</v>
      </c>
      <c r="C41" s="22" t="s">
        <v>85</v>
      </c>
      <c r="D41" s="18" t="s">
        <v>47</v>
      </c>
      <c r="E41" s="23" t="s">
        <v>86</v>
      </c>
      <c r="F41" s="24" t="s">
        <v>62</v>
      </c>
      <c r="G41" s="25">
        <v>1</v>
      </c>
      <c r="H41" s="26">
        <v>0</v>
      </c>
      <c r="I41" s="26">
        <f>ROUND(ROUND(H41,2)*ROUND(G41,3),2)</f>
        <v>0</v>
      </c>
      <c r="O41">
        <f>(I41*21)/100</f>
        <v>0</v>
      </c>
      <c r="P41" t="s">
        <v>23</v>
      </c>
    </row>
    <row r="42" spans="1:5" ht="63.75" customHeight="1">
      <c r="A42" s="27" t="s">
        <v>50</v>
      </c>
      <c r="E42" s="28" t="s">
        <v>87</v>
      </c>
    </row>
    <row r="43" spans="1:5" ht="12.75" customHeight="1">
      <c r="A43" s="29" t="s">
        <v>52</v>
      </c>
      <c r="E43" s="30" t="s">
        <v>47</v>
      </c>
    </row>
    <row r="44" spans="1:5" ht="12.75" customHeight="1">
      <c r="A44" t="s">
        <v>53</v>
      </c>
      <c r="E44" s="28" t="s">
        <v>64</v>
      </c>
    </row>
    <row r="45" spans="1:16" ht="12.75" customHeight="1">
      <c r="A45" s="18" t="s">
        <v>45</v>
      </c>
      <c r="B45" s="22" t="s">
        <v>40</v>
      </c>
      <c r="C45" s="22" t="s">
        <v>88</v>
      </c>
      <c r="D45" s="18" t="s">
        <v>47</v>
      </c>
      <c r="E45" s="23" t="s">
        <v>89</v>
      </c>
      <c r="F45" s="24" t="s">
        <v>62</v>
      </c>
      <c r="G45" s="25">
        <v>1</v>
      </c>
      <c r="H45" s="26">
        <v>0</v>
      </c>
      <c r="I45" s="26">
        <f>ROUND(ROUND(H45,2)*ROUND(G45,3),2)</f>
        <v>0</v>
      </c>
      <c r="O45">
        <f>(I45*21)/100</f>
        <v>0</v>
      </c>
      <c r="P45" t="s">
        <v>23</v>
      </c>
    </row>
    <row r="46" spans="1:5" ht="38.25" customHeight="1">
      <c r="A46" s="27" t="s">
        <v>50</v>
      </c>
      <c r="E46" s="28" t="s">
        <v>90</v>
      </c>
    </row>
    <row r="47" spans="1:5" ht="12.75" customHeight="1">
      <c r="A47" s="29" t="s">
        <v>52</v>
      </c>
      <c r="E47" s="30" t="s">
        <v>47</v>
      </c>
    </row>
    <row r="48" spans="1:5" ht="76.5" customHeight="1">
      <c r="A48" t="s">
        <v>53</v>
      </c>
      <c r="E48" s="28" t="s">
        <v>91</v>
      </c>
    </row>
    <row r="49" spans="1:16" ht="12.75" customHeight="1">
      <c r="A49" s="18" t="s">
        <v>45</v>
      </c>
      <c r="B49" s="22" t="s">
        <v>42</v>
      </c>
      <c r="C49" s="22" t="s">
        <v>92</v>
      </c>
      <c r="D49" s="18" t="s">
        <v>47</v>
      </c>
      <c r="E49" s="23" t="s">
        <v>93</v>
      </c>
      <c r="F49" s="24" t="s">
        <v>94</v>
      </c>
      <c r="G49" s="25">
        <v>1</v>
      </c>
      <c r="H49" s="26">
        <v>0</v>
      </c>
      <c r="I49" s="26">
        <f>ROUND(ROUND(H49,2)*ROUND(G49,3),2)</f>
        <v>0</v>
      </c>
      <c r="O49">
        <f>(I49*21)/100</f>
        <v>0</v>
      </c>
      <c r="P49" t="s">
        <v>23</v>
      </c>
    </row>
    <row r="50" spans="1:5" ht="12.75" customHeight="1">
      <c r="A50" s="27" t="s">
        <v>50</v>
      </c>
      <c r="E50" s="28" t="s">
        <v>47</v>
      </c>
    </row>
    <row r="51" spans="1:5" ht="12.75" customHeight="1">
      <c r="A51" s="29" t="s">
        <v>52</v>
      </c>
      <c r="E51" s="30" t="s">
        <v>47</v>
      </c>
    </row>
    <row r="52" spans="1:5" ht="51" customHeight="1">
      <c r="A52" t="s">
        <v>53</v>
      </c>
      <c r="E52" s="28" t="s">
        <v>95</v>
      </c>
    </row>
    <row r="53" spans="1:16" ht="12.75" customHeight="1">
      <c r="A53" s="18" t="s">
        <v>45</v>
      </c>
      <c r="B53" s="22" t="s">
        <v>96</v>
      </c>
      <c r="C53" s="22" t="s">
        <v>97</v>
      </c>
      <c r="D53" s="18" t="s">
        <v>47</v>
      </c>
      <c r="E53" s="23" t="s">
        <v>98</v>
      </c>
      <c r="F53" s="24" t="s">
        <v>62</v>
      </c>
      <c r="G53" s="25">
        <v>1</v>
      </c>
      <c r="H53" s="26">
        <v>0</v>
      </c>
      <c r="I53" s="26">
        <f>ROUND(ROUND(H53,2)*ROUND(G53,3),2)</f>
        <v>0</v>
      </c>
      <c r="O53">
        <f>(I53*21)/100</f>
        <v>0</v>
      </c>
      <c r="P53" t="s">
        <v>23</v>
      </c>
    </row>
    <row r="54" spans="1:5" ht="12.75" customHeight="1">
      <c r="A54" s="27" t="s">
        <v>50</v>
      </c>
      <c r="E54" s="28" t="s">
        <v>47</v>
      </c>
    </row>
    <row r="55" spans="1:5" ht="12.75" customHeight="1">
      <c r="A55" s="29" t="s">
        <v>52</v>
      </c>
      <c r="E55" s="30" t="s">
        <v>47</v>
      </c>
    </row>
    <row r="56" spans="1:5" ht="12.75" customHeight="1">
      <c r="A56" t="s">
        <v>53</v>
      </c>
      <c r="E56" s="28" t="s">
        <v>99</v>
      </c>
    </row>
    <row r="57" spans="1:16" ht="12.75" customHeight="1">
      <c r="A57" s="18" t="s">
        <v>45</v>
      </c>
      <c r="B57" s="22" t="s">
        <v>100</v>
      </c>
      <c r="C57" s="22" t="s">
        <v>101</v>
      </c>
      <c r="D57" s="18" t="s">
        <v>47</v>
      </c>
      <c r="E57" s="23" t="s">
        <v>102</v>
      </c>
      <c r="F57" s="24" t="s">
        <v>62</v>
      </c>
      <c r="G57" s="25">
        <v>2</v>
      </c>
      <c r="H57" s="26">
        <v>0</v>
      </c>
      <c r="I57" s="26">
        <f>ROUND(ROUND(H57,2)*ROUND(G57,3),2)</f>
        <v>0</v>
      </c>
      <c r="O57">
        <f>(I57*21)/100</f>
        <v>0</v>
      </c>
      <c r="P57" t="s">
        <v>23</v>
      </c>
    </row>
    <row r="58" spans="1:5" ht="25.5" customHeight="1">
      <c r="A58" s="27" t="s">
        <v>50</v>
      </c>
      <c r="E58" s="28" t="s">
        <v>103</v>
      </c>
    </row>
    <row r="59" spans="1:5" ht="12.75" customHeight="1">
      <c r="A59" s="29" t="s">
        <v>52</v>
      </c>
      <c r="E59" s="30" t="s">
        <v>47</v>
      </c>
    </row>
    <row r="60" spans="1:5" ht="76.5" customHeight="1">
      <c r="A60" t="s">
        <v>53</v>
      </c>
      <c r="E60" s="28" t="s">
        <v>104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22</v>
      </c>
    </row>
    <row r="3" spans="1:16" ht="15" customHeight="1">
      <c r="A3" t="s">
        <v>12</v>
      </c>
      <c r="B3" s="9" t="s">
        <v>14</v>
      </c>
      <c r="C3" s="39" t="s">
        <v>15</v>
      </c>
      <c r="D3" s="36"/>
      <c r="E3" s="10" t="s">
        <v>16</v>
      </c>
      <c r="F3" s="1"/>
      <c r="G3" s="8"/>
      <c r="H3" s="7" t="s">
        <v>105</v>
      </c>
      <c r="I3" s="31">
        <f>0+I8+I21+I58+I103+I116+I141+I174+I175+I196+I209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40" t="s">
        <v>105</v>
      </c>
      <c r="D4" s="41"/>
      <c r="E4" s="13" t="s">
        <v>106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42" t="s">
        <v>26</v>
      </c>
      <c r="B5" s="42" t="s">
        <v>28</v>
      </c>
      <c r="C5" s="42" t="s">
        <v>30</v>
      </c>
      <c r="D5" s="42" t="s">
        <v>31</v>
      </c>
      <c r="E5" s="42" t="s">
        <v>32</v>
      </c>
      <c r="F5" s="42" t="s">
        <v>34</v>
      </c>
      <c r="G5" s="42" t="s">
        <v>36</v>
      </c>
      <c r="H5" s="42" t="s">
        <v>38</v>
      </c>
      <c r="I5" s="42"/>
      <c r="O5" t="s">
        <v>21</v>
      </c>
      <c r="P5" t="s">
        <v>23</v>
      </c>
    </row>
    <row r="6" spans="1:9" ht="12.75" customHeight="1">
      <c r="A6" s="42"/>
      <c r="B6" s="42"/>
      <c r="C6" s="42"/>
      <c r="D6" s="42"/>
      <c r="E6" s="42"/>
      <c r="F6" s="42"/>
      <c r="G6" s="42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9" ht="12.75" customHeight="1">
      <c r="A8" s="14" t="s">
        <v>43</v>
      </c>
      <c r="B8" s="14"/>
      <c r="C8" s="19" t="s">
        <v>27</v>
      </c>
      <c r="D8" s="14"/>
      <c r="E8" s="20" t="s">
        <v>44</v>
      </c>
      <c r="F8" s="14"/>
      <c r="G8" s="14"/>
      <c r="H8" s="14"/>
      <c r="I8" s="21">
        <f>0+I9+I13+I17</f>
        <v>0</v>
      </c>
    </row>
    <row r="9" spans="1:16" ht="12.75" customHeight="1">
      <c r="A9" s="18" t="s">
        <v>45</v>
      </c>
      <c r="B9" s="22" t="s">
        <v>107</v>
      </c>
      <c r="C9" s="22" t="s">
        <v>47</v>
      </c>
      <c r="D9" s="18" t="s">
        <v>47</v>
      </c>
      <c r="E9" s="23" t="s">
        <v>47</v>
      </c>
      <c r="F9" s="24" t="s">
        <v>47</v>
      </c>
      <c r="G9" s="25">
        <v>0</v>
      </c>
      <c r="H9" s="26">
        <v>0</v>
      </c>
      <c r="I9" s="26">
        <f>ROUND(ROUND(H9,2)*ROUND(G9,3),2)</f>
        <v>0</v>
      </c>
      <c r="O9">
        <f>(I9*21)/100</f>
        <v>0</v>
      </c>
      <c r="P9" t="s">
        <v>23</v>
      </c>
    </row>
    <row r="10" spans="1:5" ht="12.75" customHeight="1">
      <c r="A10" s="27" t="s">
        <v>50</v>
      </c>
      <c r="E10" s="28" t="s">
        <v>47</v>
      </c>
    </row>
    <row r="11" spans="1:5" ht="12.75" customHeight="1">
      <c r="A11" s="29" t="s">
        <v>52</v>
      </c>
      <c r="E11" s="30" t="s">
        <v>47</v>
      </c>
    </row>
    <row r="12" spans="1:5" ht="12.75" customHeight="1">
      <c r="A12" t="s">
        <v>53</v>
      </c>
      <c r="E12" s="28" t="s">
        <v>47</v>
      </c>
    </row>
    <row r="13" spans="1:16" ht="12.75" customHeight="1">
      <c r="A13" s="18" t="s">
        <v>45</v>
      </c>
      <c r="B13" s="22" t="s">
        <v>29</v>
      </c>
      <c r="C13" s="22" t="s">
        <v>108</v>
      </c>
      <c r="D13" s="18" t="s">
        <v>47</v>
      </c>
      <c r="E13" s="23" t="s">
        <v>109</v>
      </c>
      <c r="F13" s="24" t="s">
        <v>110</v>
      </c>
      <c r="G13" s="25">
        <v>210.2</v>
      </c>
      <c r="H13" s="26">
        <v>0</v>
      </c>
      <c r="I13" s="26">
        <f>ROUND(ROUND(H13,2)*ROUND(G13,3),2)</f>
        <v>0</v>
      </c>
      <c r="O13">
        <f>(I13*21)/100</f>
        <v>0</v>
      </c>
      <c r="P13" t="s">
        <v>23</v>
      </c>
    </row>
    <row r="14" spans="1:5" ht="12.75" customHeight="1">
      <c r="A14" s="27" t="s">
        <v>50</v>
      </c>
      <c r="E14" s="28" t="s">
        <v>47</v>
      </c>
    </row>
    <row r="15" spans="1:5" ht="12.75" customHeight="1">
      <c r="A15" s="29" t="s">
        <v>52</v>
      </c>
      <c r="E15" s="30" t="s">
        <v>111</v>
      </c>
    </row>
    <row r="16" spans="1:5" ht="12.75" customHeight="1">
      <c r="A16" t="s">
        <v>53</v>
      </c>
      <c r="E16" s="28" t="s">
        <v>112</v>
      </c>
    </row>
    <row r="17" spans="1:16" ht="12.75" customHeight="1">
      <c r="A17" s="18" t="s">
        <v>45</v>
      </c>
      <c r="B17" s="22" t="s">
        <v>23</v>
      </c>
      <c r="C17" s="22" t="s">
        <v>113</v>
      </c>
      <c r="D17" s="18" t="s">
        <v>47</v>
      </c>
      <c r="E17" s="23" t="s">
        <v>114</v>
      </c>
      <c r="F17" s="24" t="s">
        <v>110</v>
      </c>
      <c r="G17" s="25">
        <v>13.3</v>
      </c>
      <c r="H17" s="26">
        <v>0</v>
      </c>
      <c r="I17" s="26">
        <f>ROUND(ROUND(H17,2)*ROUND(G17,3),2)</f>
        <v>0</v>
      </c>
      <c r="O17">
        <f>(I17*21)/100</f>
        <v>0</v>
      </c>
      <c r="P17" t="s">
        <v>23</v>
      </c>
    </row>
    <row r="18" spans="1:5" ht="12.75" customHeight="1">
      <c r="A18" s="27" t="s">
        <v>50</v>
      </c>
      <c r="E18" s="28" t="s">
        <v>47</v>
      </c>
    </row>
    <row r="19" spans="1:5" ht="12.75" customHeight="1">
      <c r="A19" s="29" t="s">
        <v>52</v>
      </c>
      <c r="E19" s="30" t="s">
        <v>115</v>
      </c>
    </row>
    <row r="20" spans="1:5" ht="12.75" customHeight="1">
      <c r="A20" t="s">
        <v>53</v>
      </c>
      <c r="E20" s="28" t="s">
        <v>112</v>
      </c>
    </row>
    <row r="21" spans="1:9" ht="12.75" customHeight="1">
      <c r="A21" s="5" t="s">
        <v>43</v>
      </c>
      <c r="B21" s="5"/>
      <c r="C21" s="33" t="s">
        <v>29</v>
      </c>
      <c r="D21" s="5"/>
      <c r="E21" s="20" t="s">
        <v>116</v>
      </c>
      <c r="F21" s="5"/>
      <c r="G21" s="5"/>
      <c r="H21" s="5"/>
      <c r="I21" s="34">
        <f>0+I22+I26+I30+I34+I38+I42+I46+I50+I54</f>
        <v>0</v>
      </c>
    </row>
    <row r="22" spans="1:16" ht="12.75" customHeight="1">
      <c r="A22" s="18" t="s">
        <v>45</v>
      </c>
      <c r="B22" s="22" t="s">
        <v>22</v>
      </c>
      <c r="C22" s="22" t="s">
        <v>117</v>
      </c>
      <c r="D22" s="18" t="s">
        <v>47</v>
      </c>
      <c r="E22" s="23" t="s">
        <v>118</v>
      </c>
      <c r="F22" s="24" t="s">
        <v>110</v>
      </c>
      <c r="G22" s="25">
        <v>13.2</v>
      </c>
      <c r="H22" s="26">
        <v>0</v>
      </c>
      <c r="I22" s="26">
        <f>ROUND(ROUND(H22,2)*ROUND(G22,3),2)</f>
        <v>0</v>
      </c>
      <c r="O22">
        <f>(I22*21)/100</f>
        <v>0</v>
      </c>
      <c r="P22" t="s">
        <v>23</v>
      </c>
    </row>
    <row r="23" spans="1:5" ht="12.75" customHeight="1">
      <c r="A23" s="27" t="s">
        <v>50</v>
      </c>
      <c r="E23" s="28" t="s">
        <v>47</v>
      </c>
    </row>
    <row r="24" spans="1:5" ht="25.5" customHeight="1">
      <c r="A24" s="29" t="s">
        <v>52</v>
      </c>
      <c r="E24" s="30" t="s">
        <v>119</v>
      </c>
    </row>
    <row r="25" spans="1:5" ht="12.75" customHeight="1">
      <c r="A25" t="s">
        <v>53</v>
      </c>
      <c r="E25" s="28" t="s">
        <v>120</v>
      </c>
    </row>
    <row r="26" spans="1:16" ht="12.75" customHeight="1">
      <c r="A26" s="18" t="s">
        <v>45</v>
      </c>
      <c r="B26" s="22" t="s">
        <v>33</v>
      </c>
      <c r="C26" s="22" t="s">
        <v>121</v>
      </c>
      <c r="D26" s="18" t="s">
        <v>47</v>
      </c>
      <c r="E26" s="23" t="s">
        <v>122</v>
      </c>
      <c r="F26" s="24" t="s">
        <v>110</v>
      </c>
      <c r="G26" s="25">
        <v>13.2</v>
      </c>
      <c r="H26" s="26">
        <v>0</v>
      </c>
      <c r="I26" s="26">
        <f>ROUND(ROUND(H26,2)*ROUND(G26,3),2)</f>
        <v>0</v>
      </c>
      <c r="O26">
        <f>(I26*21)/100</f>
        <v>0</v>
      </c>
      <c r="P26" t="s">
        <v>23</v>
      </c>
    </row>
    <row r="27" spans="1:5" ht="12.75" customHeight="1">
      <c r="A27" s="27" t="s">
        <v>50</v>
      </c>
      <c r="E27" s="28" t="s">
        <v>47</v>
      </c>
    </row>
    <row r="28" spans="1:5" ht="25.5" customHeight="1">
      <c r="A28" s="29" t="s">
        <v>52</v>
      </c>
      <c r="E28" s="30" t="s">
        <v>123</v>
      </c>
    </row>
    <row r="29" spans="1:5" ht="12.75" customHeight="1">
      <c r="A29" t="s">
        <v>53</v>
      </c>
      <c r="E29" s="28" t="s">
        <v>120</v>
      </c>
    </row>
    <row r="30" spans="1:16" ht="12.75" customHeight="1">
      <c r="A30" s="18" t="s">
        <v>45</v>
      </c>
      <c r="B30" s="22" t="s">
        <v>35</v>
      </c>
      <c r="C30" s="22" t="s">
        <v>124</v>
      </c>
      <c r="D30" s="18" t="s">
        <v>47</v>
      </c>
      <c r="E30" s="23" t="s">
        <v>125</v>
      </c>
      <c r="F30" s="24" t="s">
        <v>110</v>
      </c>
      <c r="G30" s="25">
        <v>16.25</v>
      </c>
      <c r="H30" s="26">
        <v>0</v>
      </c>
      <c r="I30" s="26">
        <f>ROUND(ROUND(H30,2)*ROUND(G30,3),2)</f>
        <v>0</v>
      </c>
      <c r="O30">
        <f>(I30*21)/100</f>
        <v>0</v>
      </c>
      <c r="P30" t="s">
        <v>23</v>
      </c>
    </row>
    <row r="31" spans="1:5" ht="12.75" customHeight="1">
      <c r="A31" s="27" t="s">
        <v>50</v>
      </c>
      <c r="E31" s="28" t="s">
        <v>47</v>
      </c>
    </row>
    <row r="32" spans="1:5" ht="25.5" customHeight="1">
      <c r="A32" s="29" t="s">
        <v>52</v>
      </c>
      <c r="E32" s="30" t="s">
        <v>126</v>
      </c>
    </row>
    <row r="33" spans="1:5" ht="12.75" customHeight="1">
      <c r="A33" t="s">
        <v>53</v>
      </c>
      <c r="E33" s="28" t="s">
        <v>120</v>
      </c>
    </row>
    <row r="34" spans="1:16" ht="12.75" customHeight="1">
      <c r="A34" s="18" t="s">
        <v>45</v>
      </c>
      <c r="B34" s="22" t="s">
        <v>37</v>
      </c>
      <c r="C34" s="22" t="s">
        <v>127</v>
      </c>
      <c r="D34" s="18" t="s">
        <v>47</v>
      </c>
      <c r="E34" s="23" t="s">
        <v>128</v>
      </c>
      <c r="F34" s="24" t="s">
        <v>129</v>
      </c>
      <c r="G34" s="25">
        <v>72</v>
      </c>
      <c r="H34" s="26">
        <v>0</v>
      </c>
      <c r="I34" s="26">
        <f>ROUND(ROUND(H34,2)*ROUND(G34,3),2)</f>
        <v>0</v>
      </c>
      <c r="O34">
        <f>(I34*21)/100</f>
        <v>0</v>
      </c>
      <c r="P34" t="s">
        <v>23</v>
      </c>
    </row>
    <row r="35" spans="1:5" ht="12.75" customHeight="1">
      <c r="A35" s="27" t="s">
        <v>50</v>
      </c>
      <c r="E35" s="28" t="s">
        <v>47</v>
      </c>
    </row>
    <row r="36" spans="1:5" ht="12.75" customHeight="1">
      <c r="A36" s="29" t="s">
        <v>52</v>
      </c>
      <c r="E36" s="30" t="s">
        <v>130</v>
      </c>
    </row>
    <row r="37" spans="1:5" ht="12.75" customHeight="1">
      <c r="A37" t="s">
        <v>53</v>
      </c>
      <c r="E37" s="28" t="s">
        <v>131</v>
      </c>
    </row>
    <row r="38" spans="1:16" ht="12.75" customHeight="1">
      <c r="A38" s="18" t="s">
        <v>45</v>
      </c>
      <c r="B38" s="22" t="s">
        <v>80</v>
      </c>
      <c r="C38" s="22" t="s">
        <v>132</v>
      </c>
      <c r="D38" s="18" t="s">
        <v>47</v>
      </c>
      <c r="E38" s="23" t="s">
        <v>133</v>
      </c>
      <c r="F38" s="24" t="s">
        <v>134</v>
      </c>
      <c r="G38" s="25">
        <v>20</v>
      </c>
      <c r="H38" s="26">
        <v>0</v>
      </c>
      <c r="I38" s="26">
        <f>ROUND(ROUND(H38,2)*ROUND(G38,3),2)</f>
        <v>0</v>
      </c>
      <c r="O38">
        <f>(I38*21)/100</f>
        <v>0</v>
      </c>
      <c r="P38" t="s">
        <v>23</v>
      </c>
    </row>
    <row r="39" spans="1:5" ht="12.75" customHeight="1">
      <c r="A39" s="27" t="s">
        <v>50</v>
      </c>
      <c r="E39" s="28" t="s">
        <v>135</v>
      </c>
    </row>
    <row r="40" spans="1:5" ht="12.75" customHeight="1">
      <c r="A40" s="29" t="s">
        <v>52</v>
      </c>
      <c r="E40" s="30" t="s">
        <v>136</v>
      </c>
    </row>
    <row r="41" spans="1:5" ht="12.75" customHeight="1">
      <c r="A41" t="s">
        <v>53</v>
      </c>
      <c r="E41" s="28" t="s">
        <v>137</v>
      </c>
    </row>
    <row r="42" spans="1:16" ht="12.75" customHeight="1">
      <c r="A42" s="18" t="s">
        <v>45</v>
      </c>
      <c r="B42" s="22" t="s">
        <v>138</v>
      </c>
      <c r="C42" s="22" t="s">
        <v>139</v>
      </c>
      <c r="D42" s="18" t="s">
        <v>47</v>
      </c>
      <c r="E42" s="23" t="s">
        <v>140</v>
      </c>
      <c r="F42" s="24" t="s">
        <v>110</v>
      </c>
      <c r="G42" s="25">
        <v>9.9</v>
      </c>
      <c r="H42" s="26">
        <v>0</v>
      </c>
      <c r="I42" s="26">
        <f>ROUND(ROUND(H42,2)*ROUND(G42,3),2)</f>
        <v>0</v>
      </c>
      <c r="O42">
        <f>(I42*21)/100</f>
        <v>0</v>
      </c>
      <c r="P42" t="s">
        <v>23</v>
      </c>
    </row>
    <row r="43" spans="1:5" ht="12.75" customHeight="1">
      <c r="A43" s="27" t="s">
        <v>50</v>
      </c>
      <c r="E43" s="28" t="s">
        <v>47</v>
      </c>
    </row>
    <row r="44" spans="1:5" ht="38.25" customHeight="1">
      <c r="A44" s="29" t="s">
        <v>52</v>
      </c>
      <c r="E44" s="30" t="s">
        <v>141</v>
      </c>
    </row>
    <row r="45" spans="1:5" ht="293.25" customHeight="1">
      <c r="A45" t="s">
        <v>53</v>
      </c>
      <c r="E45" s="28" t="s">
        <v>142</v>
      </c>
    </row>
    <row r="46" spans="1:16" ht="12.75" customHeight="1">
      <c r="A46" s="18" t="s">
        <v>45</v>
      </c>
      <c r="B46" s="22" t="s">
        <v>143</v>
      </c>
      <c r="C46" s="22" t="s">
        <v>144</v>
      </c>
      <c r="D46" s="18" t="s">
        <v>47</v>
      </c>
      <c r="E46" s="23" t="s">
        <v>145</v>
      </c>
      <c r="F46" s="24" t="s">
        <v>110</v>
      </c>
      <c r="G46" s="25">
        <v>18.2</v>
      </c>
      <c r="H46" s="26">
        <v>0</v>
      </c>
      <c r="I46" s="26">
        <f>ROUND(ROUND(H46,2)*ROUND(G46,3),2)</f>
        <v>0</v>
      </c>
      <c r="O46">
        <f>(I46*21)/100</f>
        <v>0</v>
      </c>
      <c r="P46" t="s">
        <v>23</v>
      </c>
    </row>
    <row r="47" spans="1:5" ht="12.75" customHeight="1">
      <c r="A47" s="27" t="s">
        <v>50</v>
      </c>
      <c r="E47" s="28" t="s">
        <v>47</v>
      </c>
    </row>
    <row r="48" spans="1:5" ht="12.75" customHeight="1">
      <c r="A48" s="29" t="s">
        <v>52</v>
      </c>
      <c r="E48" s="30" t="s">
        <v>146</v>
      </c>
    </row>
    <row r="49" spans="1:5" ht="293.25" customHeight="1">
      <c r="A49" t="s">
        <v>53</v>
      </c>
      <c r="E49" s="28" t="s">
        <v>142</v>
      </c>
    </row>
    <row r="50" spans="1:16" ht="12.75" customHeight="1">
      <c r="A50" s="18" t="s">
        <v>45</v>
      </c>
      <c r="B50" s="22" t="s">
        <v>84</v>
      </c>
      <c r="C50" s="22" t="s">
        <v>147</v>
      </c>
      <c r="D50" s="18" t="s">
        <v>47</v>
      </c>
      <c r="E50" s="23" t="s">
        <v>148</v>
      </c>
      <c r="F50" s="24" t="s">
        <v>110</v>
      </c>
      <c r="G50" s="25">
        <v>119.79</v>
      </c>
      <c r="H50" s="26">
        <v>0</v>
      </c>
      <c r="I50" s="26">
        <f>ROUND(ROUND(H50,2)*ROUND(G50,3),2)</f>
        <v>0</v>
      </c>
      <c r="O50">
        <f>(I50*21)/100</f>
        <v>0</v>
      </c>
      <c r="P50" t="s">
        <v>23</v>
      </c>
    </row>
    <row r="51" spans="1:5" ht="12.75" customHeight="1">
      <c r="A51" s="27" t="s">
        <v>50</v>
      </c>
      <c r="E51" s="28" t="s">
        <v>47</v>
      </c>
    </row>
    <row r="52" spans="1:5" ht="12.75" customHeight="1">
      <c r="A52" s="29" t="s">
        <v>52</v>
      </c>
      <c r="E52" s="30" t="s">
        <v>149</v>
      </c>
    </row>
    <row r="53" spans="1:5" ht="255" customHeight="1">
      <c r="A53" t="s">
        <v>53</v>
      </c>
      <c r="E53" s="28" t="s">
        <v>150</v>
      </c>
    </row>
    <row r="54" spans="1:16" ht="12.75" customHeight="1">
      <c r="A54" s="18" t="s">
        <v>45</v>
      </c>
      <c r="B54" s="22" t="s">
        <v>151</v>
      </c>
      <c r="C54" s="22" t="s">
        <v>152</v>
      </c>
      <c r="D54" s="18" t="s">
        <v>47</v>
      </c>
      <c r="E54" s="23" t="s">
        <v>153</v>
      </c>
      <c r="F54" s="24" t="s">
        <v>154</v>
      </c>
      <c r="G54" s="25">
        <v>16.5</v>
      </c>
      <c r="H54" s="26">
        <v>0</v>
      </c>
      <c r="I54" s="26">
        <f>ROUND(ROUND(H54,2)*ROUND(G54,3),2)</f>
        <v>0</v>
      </c>
      <c r="O54">
        <f>(I54*21)/100</f>
        <v>0</v>
      </c>
      <c r="P54" t="s">
        <v>23</v>
      </c>
    </row>
    <row r="55" spans="1:5" ht="12.75" customHeight="1">
      <c r="A55" s="27" t="s">
        <v>50</v>
      </c>
      <c r="E55" s="28" t="s">
        <v>47</v>
      </c>
    </row>
    <row r="56" spans="1:5" ht="12.75" customHeight="1">
      <c r="A56" s="29" t="s">
        <v>52</v>
      </c>
      <c r="E56" s="30" t="s">
        <v>155</v>
      </c>
    </row>
    <row r="57" spans="1:5" ht="12.75" customHeight="1">
      <c r="A57" t="s">
        <v>53</v>
      </c>
      <c r="E57" s="28" t="s">
        <v>156</v>
      </c>
    </row>
    <row r="58" spans="1:9" ht="12.75" customHeight="1">
      <c r="A58" s="5" t="s">
        <v>43</v>
      </c>
      <c r="B58" s="5"/>
      <c r="C58" s="33" t="s">
        <v>23</v>
      </c>
      <c r="D58" s="5"/>
      <c r="E58" s="20" t="s">
        <v>157</v>
      </c>
      <c r="F58" s="5"/>
      <c r="G58" s="5"/>
      <c r="H58" s="5"/>
      <c r="I58" s="34">
        <f>0+I59+I63+I67+I71+I75+I79+I83+I87+I91+I95+I99</f>
        <v>0</v>
      </c>
    </row>
    <row r="59" spans="1:16" ht="12.75" customHeight="1">
      <c r="A59" s="18" t="s">
        <v>45</v>
      </c>
      <c r="B59" s="22" t="s">
        <v>100</v>
      </c>
      <c r="C59" s="22" t="s">
        <v>158</v>
      </c>
      <c r="D59" s="18" t="s">
        <v>47</v>
      </c>
      <c r="E59" s="23" t="s">
        <v>159</v>
      </c>
      <c r="F59" s="24" t="s">
        <v>134</v>
      </c>
      <c r="G59" s="25">
        <v>19</v>
      </c>
      <c r="H59" s="26">
        <v>0</v>
      </c>
      <c r="I59" s="26">
        <f>ROUND(ROUND(H59,2)*ROUND(G59,3),2)</f>
        <v>0</v>
      </c>
      <c r="O59">
        <f>(I59*21)/100</f>
        <v>0</v>
      </c>
      <c r="P59" t="s">
        <v>23</v>
      </c>
    </row>
    <row r="60" spans="1:5" ht="12.75" customHeight="1">
      <c r="A60" s="27" t="s">
        <v>50</v>
      </c>
      <c r="E60" s="28" t="s">
        <v>47</v>
      </c>
    </row>
    <row r="61" spans="1:5" ht="12.75" customHeight="1">
      <c r="A61" s="29" t="s">
        <v>52</v>
      </c>
      <c r="E61" s="30" t="s">
        <v>160</v>
      </c>
    </row>
    <row r="62" spans="1:5" ht="114.75" customHeight="1">
      <c r="A62" t="s">
        <v>53</v>
      </c>
      <c r="E62" s="28" t="s">
        <v>161</v>
      </c>
    </row>
    <row r="63" spans="1:16" ht="12.75" customHeight="1">
      <c r="A63" s="18" t="s">
        <v>45</v>
      </c>
      <c r="B63" s="22" t="s">
        <v>162</v>
      </c>
      <c r="C63" s="22" t="s">
        <v>163</v>
      </c>
      <c r="D63" s="18" t="s">
        <v>47</v>
      </c>
      <c r="E63" s="23" t="s">
        <v>164</v>
      </c>
      <c r="F63" s="24" t="s">
        <v>110</v>
      </c>
      <c r="G63" s="25">
        <v>0.534</v>
      </c>
      <c r="H63" s="26">
        <v>0</v>
      </c>
      <c r="I63" s="26">
        <f>ROUND(ROUND(H63,2)*ROUND(G63,3),2)</f>
        <v>0</v>
      </c>
      <c r="O63">
        <f>(I63*21)/100</f>
        <v>0</v>
      </c>
      <c r="P63" t="s">
        <v>23</v>
      </c>
    </row>
    <row r="64" spans="1:5" ht="12.75" customHeight="1">
      <c r="A64" s="27" t="s">
        <v>50</v>
      </c>
      <c r="E64" s="28" t="s">
        <v>47</v>
      </c>
    </row>
    <row r="65" spans="1:5" ht="12.75" customHeight="1">
      <c r="A65" s="29" t="s">
        <v>52</v>
      </c>
      <c r="E65" s="30" t="s">
        <v>165</v>
      </c>
    </row>
    <row r="66" spans="1:5" ht="38.25" customHeight="1">
      <c r="A66" t="s">
        <v>53</v>
      </c>
      <c r="E66" s="28" t="s">
        <v>166</v>
      </c>
    </row>
    <row r="67" spans="1:16" ht="12.75" customHeight="1">
      <c r="A67" s="18" t="s">
        <v>45</v>
      </c>
      <c r="B67" s="22" t="s">
        <v>167</v>
      </c>
      <c r="C67" s="22" t="s">
        <v>168</v>
      </c>
      <c r="D67" s="18" t="s">
        <v>47</v>
      </c>
      <c r="E67" s="23" t="s">
        <v>169</v>
      </c>
      <c r="F67" s="24" t="s">
        <v>154</v>
      </c>
      <c r="G67" s="25">
        <v>107.25</v>
      </c>
      <c r="H67" s="26">
        <v>0</v>
      </c>
      <c r="I67" s="26">
        <f>ROUND(ROUND(H67,2)*ROUND(G67,3),2)</f>
        <v>0</v>
      </c>
      <c r="O67">
        <f>(I67*21)/100</f>
        <v>0</v>
      </c>
      <c r="P67" t="s">
        <v>23</v>
      </c>
    </row>
    <row r="68" spans="1:5" ht="12.75" customHeight="1">
      <c r="A68" s="27" t="s">
        <v>50</v>
      </c>
      <c r="E68" s="28" t="s">
        <v>47</v>
      </c>
    </row>
    <row r="69" spans="1:5" ht="12.75" customHeight="1">
      <c r="A69" s="29" t="s">
        <v>52</v>
      </c>
      <c r="E69" s="30" t="s">
        <v>170</v>
      </c>
    </row>
    <row r="70" spans="1:5" ht="38.25" customHeight="1">
      <c r="A70" t="s">
        <v>53</v>
      </c>
      <c r="E70" s="28" t="s">
        <v>171</v>
      </c>
    </row>
    <row r="71" spans="1:16" ht="12.75" customHeight="1">
      <c r="A71" s="18" t="s">
        <v>45</v>
      </c>
      <c r="B71" s="22" t="s">
        <v>172</v>
      </c>
      <c r="C71" s="22" t="s">
        <v>173</v>
      </c>
      <c r="D71" s="18" t="s">
        <v>47</v>
      </c>
      <c r="E71" s="23" t="s">
        <v>174</v>
      </c>
      <c r="F71" s="24" t="s">
        <v>110</v>
      </c>
      <c r="G71" s="25">
        <v>5.532</v>
      </c>
      <c r="H71" s="26">
        <v>0</v>
      </c>
      <c r="I71" s="26">
        <f>ROUND(ROUND(H71,2)*ROUND(G71,3),2)</f>
        <v>0</v>
      </c>
      <c r="O71">
        <f>(I71*21)/100</f>
        <v>0</v>
      </c>
      <c r="P71" t="s">
        <v>23</v>
      </c>
    </row>
    <row r="72" spans="1:5" ht="12.75" customHeight="1">
      <c r="A72" s="27" t="s">
        <v>50</v>
      </c>
      <c r="E72" s="28" t="s">
        <v>47</v>
      </c>
    </row>
    <row r="73" spans="1:5" ht="12.75" customHeight="1">
      <c r="A73" s="29" t="s">
        <v>52</v>
      </c>
      <c r="E73" s="30" t="s">
        <v>175</v>
      </c>
    </row>
    <row r="74" spans="1:5" ht="293.25" customHeight="1">
      <c r="A74" t="s">
        <v>53</v>
      </c>
      <c r="E74" s="28" t="s">
        <v>176</v>
      </c>
    </row>
    <row r="75" spans="1:16" ht="12.75" customHeight="1">
      <c r="A75" s="18" t="s">
        <v>45</v>
      </c>
      <c r="B75" s="22" t="s">
        <v>177</v>
      </c>
      <c r="C75" s="22" t="s">
        <v>178</v>
      </c>
      <c r="D75" s="18" t="s">
        <v>47</v>
      </c>
      <c r="E75" s="23" t="s">
        <v>179</v>
      </c>
      <c r="F75" s="24" t="s">
        <v>180</v>
      </c>
      <c r="G75" s="25">
        <v>1.2</v>
      </c>
      <c r="H75" s="26">
        <v>0</v>
      </c>
      <c r="I75" s="26">
        <f>ROUND(ROUND(H75,2)*ROUND(G75,3),2)</f>
        <v>0</v>
      </c>
      <c r="O75">
        <f>(I75*21)/100</f>
        <v>0</v>
      </c>
      <c r="P75" t="s">
        <v>23</v>
      </c>
    </row>
    <row r="76" spans="1:5" ht="12.75" customHeight="1">
      <c r="A76" s="27" t="s">
        <v>50</v>
      </c>
      <c r="E76" s="28" t="s">
        <v>47</v>
      </c>
    </row>
    <row r="77" spans="1:5" ht="12.75" customHeight="1">
      <c r="A77" s="29" t="s">
        <v>52</v>
      </c>
      <c r="E77" s="30" t="s">
        <v>181</v>
      </c>
    </row>
    <row r="78" spans="1:5" ht="191.25" customHeight="1">
      <c r="A78" t="s">
        <v>53</v>
      </c>
      <c r="E78" s="28" t="s">
        <v>182</v>
      </c>
    </row>
    <row r="79" spans="1:16" ht="12.75" customHeight="1">
      <c r="A79" s="18" t="s">
        <v>45</v>
      </c>
      <c r="B79" s="22" t="s">
        <v>183</v>
      </c>
      <c r="C79" s="22" t="s">
        <v>184</v>
      </c>
      <c r="D79" s="18" t="s">
        <v>47</v>
      </c>
      <c r="E79" s="23" t="s">
        <v>185</v>
      </c>
      <c r="F79" s="24" t="s">
        <v>154</v>
      </c>
      <c r="G79" s="25">
        <v>37</v>
      </c>
      <c r="H79" s="26">
        <v>0</v>
      </c>
      <c r="I79" s="26">
        <f>ROUND(ROUND(H79,2)*ROUND(G79,3),2)</f>
        <v>0</v>
      </c>
      <c r="O79">
        <f>(I79*21)/100</f>
        <v>0</v>
      </c>
      <c r="P79" t="s">
        <v>23</v>
      </c>
    </row>
    <row r="80" spans="1:5" ht="12.75" customHeight="1">
      <c r="A80" s="27" t="s">
        <v>50</v>
      </c>
      <c r="E80" s="28" t="s">
        <v>47</v>
      </c>
    </row>
    <row r="81" spans="1:5" ht="12.75" customHeight="1">
      <c r="A81" s="29" t="s">
        <v>52</v>
      </c>
      <c r="E81" s="30" t="s">
        <v>186</v>
      </c>
    </row>
    <row r="82" spans="1:5" ht="280.5" customHeight="1">
      <c r="A82" t="s">
        <v>53</v>
      </c>
      <c r="E82" s="28" t="s">
        <v>187</v>
      </c>
    </row>
    <row r="83" spans="1:16" ht="12.75" customHeight="1">
      <c r="A83" s="18" t="s">
        <v>45</v>
      </c>
      <c r="B83" s="22" t="s">
        <v>188</v>
      </c>
      <c r="C83" s="22" t="s">
        <v>189</v>
      </c>
      <c r="D83" s="18" t="s">
        <v>47</v>
      </c>
      <c r="E83" s="23" t="s">
        <v>190</v>
      </c>
      <c r="F83" s="24" t="s">
        <v>154</v>
      </c>
      <c r="G83" s="25">
        <v>39</v>
      </c>
      <c r="H83" s="26">
        <v>0</v>
      </c>
      <c r="I83" s="26">
        <f>ROUND(ROUND(H83,2)*ROUND(G83,3),2)</f>
        <v>0</v>
      </c>
      <c r="O83">
        <f>(I83*21)/100</f>
        <v>0</v>
      </c>
      <c r="P83" t="s">
        <v>23</v>
      </c>
    </row>
    <row r="84" spans="1:5" ht="12.75" customHeight="1">
      <c r="A84" s="27" t="s">
        <v>50</v>
      </c>
      <c r="E84" s="28" t="s">
        <v>47</v>
      </c>
    </row>
    <row r="85" spans="1:5" ht="12.75" customHeight="1">
      <c r="A85" s="29" t="s">
        <v>52</v>
      </c>
      <c r="E85" s="30" t="s">
        <v>191</v>
      </c>
    </row>
    <row r="86" spans="1:5" ht="12.75" customHeight="1">
      <c r="A86" t="s">
        <v>53</v>
      </c>
      <c r="E86" s="28" t="s">
        <v>192</v>
      </c>
    </row>
    <row r="87" spans="1:16" ht="12.75" customHeight="1">
      <c r="A87" s="18" t="s">
        <v>45</v>
      </c>
      <c r="B87" s="22" t="s">
        <v>193</v>
      </c>
      <c r="C87" s="22" t="s">
        <v>194</v>
      </c>
      <c r="D87" s="18" t="s">
        <v>47</v>
      </c>
      <c r="E87" s="23" t="s">
        <v>195</v>
      </c>
      <c r="F87" s="24" t="s">
        <v>134</v>
      </c>
      <c r="G87" s="25">
        <v>36</v>
      </c>
      <c r="H87" s="26">
        <v>0</v>
      </c>
      <c r="I87" s="26">
        <f>ROUND(ROUND(H87,2)*ROUND(G87,3),2)</f>
        <v>0</v>
      </c>
      <c r="O87">
        <f>(I87*21)/100</f>
        <v>0</v>
      </c>
      <c r="P87" t="s">
        <v>23</v>
      </c>
    </row>
    <row r="88" spans="1:5" ht="12.75" customHeight="1">
      <c r="A88" s="27" t="s">
        <v>50</v>
      </c>
      <c r="E88" s="28" t="s">
        <v>47</v>
      </c>
    </row>
    <row r="89" spans="1:5" ht="12.75" customHeight="1">
      <c r="A89" s="29" t="s">
        <v>52</v>
      </c>
      <c r="E89" s="30" t="s">
        <v>196</v>
      </c>
    </row>
    <row r="90" spans="1:5" ht="153" customHeight="1">
      <c r="A90" t="s">
        <v>53</v>
      </c>
      <c r="E90" s="28" t="s">
        <v>197</v>
      </c>
    </row>
    <row r="91" spans="1:16" ht="12.75" customHeight="1">
      <c r="A91" s="18" t="s">
        <v>45</v>
      </c>
      <c r="B91" s="22" t="s">
        <v>198</v>
      </c>
      <c r="C91" s="22" t="s">
        <v>199</v>
      </c>
      <c r="D91" s="18" t="s">
        <v>47</v>
      </c>
      <c r="E91" s="23" t="s">
        <v>200</v>
      </c>
      <c r="F91" s="24" t="s">
        <v>110</v>
      </c>
      <c r="G91" s="25">
        <v>4.88</v>
      </c>
      <c r="H91" s="26">
        <v>0</v>
      </c>
      <c r="I91" s="26">
        <f>ROUND(ROUND(H91,2)*ROUND(G91,3),2)</f>
        <v>0</v>
      </c>
      <c r="O91">
        <f>(I91*21)/100</f>
        <v>0</v>
      </c>
      <c r="P91" t="s">
        <v>23</v>
      </c>
    </row>
    <row r="92" spans="1:5" ht="12.75" customHeight="1">
      <c r="A92" s="27" t="s">
        <v>50</v>
      </c>
      <c r="E92" s="28" t="s">
        <v>47</v>
      </c>
    </row>
    <row r="93" spans="1:5" ht="12.75" customHeight="1">
      <c r="A93" s="29" t="s">
        <v>52</v>
      </c>
      <c r="E93" s="30" t="s">
        <v>201</v>
      </c>
    </row>
    <row r="94" spans="1:5" ht="25.5" customHeight="1">
      <c r="A94" t="s">
        <v>53</v>
      </c>
      <c r="E94" s="28" t="s">
        <v>202</v>
      </c>
    </row>
    <row r="95" spans="1:16" ht="12.75" customHeight="1">
      <c r="A95" s="18" t="s">
        <v>45</v>
      </c>
      <c r="B95" s="22" t="s">
        <v>59</v>
      </c>
      <c r="C95" s="22" t="s">
        <v>203</v>
      </c>
      <c r="D95" s="18" t="s">
        <v>47</v>
      </c>
      <c r="E95" s="23" t="s">
        <v>204</v>
      </c>
      <c r="F95" s="24" t="s">
        <v>110</v>
      </c>
      <c r="G95" s="25">
        <v>43.042</v>
      </c>
      <c r="H95" s="26">
        <v>0</v>
      </c>
      <c r="I95" s="26">
        <f>ROUND(ROUND(H95,2)*ROUND(G95,3),2)</f>
        <v>0</v>
      </c>
      <c r="O95">
        <f>(I95*21)/100</f>
        <v>0</v>
      </c>
      <c r="P95" t="s">
        <v>23</v>
      </c>
    </row>
    <row r="96" spans="1:5" ht="12.75" customHeight="1">
      <c r="A96" s="27" t="s">
        <v>50</v>
      </c>
      <c r="E96" s="28" t="s">
        <v>47</v>
      </c>
    </row>
    <row r="97" spans="1:5" ht="12.75" customHeight="1">
      <c r="A97" s="29" t="s">
        <v>52</v>
      </c>
      <c r="E97" s="30" t="s">
        <v>205</v>
      </c>
    </row>
    <row r="98" spans="1:5" ht="216.75" customHeight="1">
      <c r="A98" t="s">
        <v>53</v>
      </c>
      <c r="E98" s="28" t="s">
        <v>206</v>
      </c>
    </row>
    <row r="99" spans="1:16" ht="12.75" customHeight="1">
      <c r="A99" s="18" t="s">
        <v>45</v>
      </c>
      <c r="B99" s="22" t="s">
        <v>69</v>
      </c>
      <c r="C99" s="22" t="s">
        <v>207</v>
      </c>
      <c r="D99" s="18" t="s">
        <v>47</v>
      </c>
      <c r="E99" s="23" t="s">
        <v>208</v>
      </c>
      <c r="F99" s="24" t="s">
        <v>180</v>
      </c>
      <c r="G99" s="25">
        <v>5.16</v>
      </c>
      <c r="H99" s="26">
        <v>0</v>
      </c>
      <c r="I99" s="26">
        <f>ROUND(ROUND(H99,2)*ROUND(G99,3),2)</f>
        <v>0</v>
      </c>
      <c r="O99">
        <f>(I99*21)/100</f>
        <v>0</v>
      </c>
      <c r="P99" t="s">
        <v>23</v>
      </c>
    </row>
    <row r="100" spans="1:5" ht="12.75" customHeight="1">
      <c r="A100" s="27" t="s">
        <v>50</v>
      </c>
      <c r="E100" s="28" t="s">
        <v>47</v>
      </c>
    </row>
    <row r="101" spans="1:5" ht="12.75" customHeight="1">
      <c r="A101" s="29" t="s">
        <v>52</v>
      </c>
      <c r="E101" s="30" t="s">
        <v>209</v>
      </c>
    </row>
    <row r="102" spans="1:5" ht="178.5" customHeight="1">
      <c r="A102" t="s">
        <v>53</v>
      </c>
      <c r="E102" s="28" t="s">
        <v>210</v>
      </c>
    </row>
    <row r="103" spans="1:9" ht="12.75" customHeight="1">
      <c r="A103" s="5" t="s">
        <v>43</v>
      </c>
      <c r="B103" s="5"/>
      <c r="C103" s="33" t="s">
        <v>22</v>
      </c>
      <c r="D103" s="5"/>
      <c r="E103" s="20" t="s">
        <v>211</v>
      </c>
      <c r="F103" s="5"/>
      <c r="G103" s="5"/>
      <c r="H103" s="5"/>
      <c r="I103" s="34">
        <f>0+I104+I108+I112</f>
        <v>0</v>
      </c>
    </row>
    <row r="104" spans="1:16" ht="12.75" customHeight="1">
      <c r="A104" s="18" t="s">
        <v>45</v>
      </c>
      <c r="B104" s="22" t="s">
        <v>212</v>
      </c>
      <c r="C104" s="22" t="s">
        <v>213</v>
      </c>
      <c r="D104" s="18" t="s">
        <v>47</v>
      </c>
      <c r="E104" s="23" t="s">
        <v>214</v>
      </c>
      <c r="F104" s="24" t="s">
        <v>215</v>
      </c>
      <c r="G104" s="25">
        <v>168</v>
      </c>
      <c r="H104" s="26">
        <v>0</v>
      </c>
      <c r="I104" s="26">
        <f>ROUND(ROUND(H104,2)*ROUND(G104,3),2)</f>
        <v>0</v>
      </c>
      <c r="O104">
        <f>(I104*21)/100</f>
        <v>0</v>
      </c>
      <c r="P104" t="s">
        <v>23</v>
      </c>
    </row>
    <row r="105" spans="1:5" ht="12.75" customHeight="1">
      <c r="A105" s="27" t="s">
        <v>50</v>
      </c>
      <c r="E105" s="28" t="s">
        <v>47</v>
      </c>
    </row>
    <row r="106" spans="1:5" ht="12.75" customHeight="1">
      <c r="A106" s="29" t="s">
        <v>52</v>
      </c>
      <c r="E106" s="30" t="s">
        <v>216</v>
      </c>
    </row>
    <row r="107" spans="1:5" ht="12.75" customHeight="1">
      <c r="A107" t="s">
        <v>53</v>
      </c>
      <c r="E107" s="28" t="s">
        <v>217</v>
      </c>
    </row>
    <row r="108" spans="1:16" ht="12.75" customHeight="1">
      <c r="A108" s="18" t="s">
        <v>45</v>
      </c>
      <c r="B108" s="22" t="s">
        <v>218</v>
      </c>
      <c r="C108" s="22" t="s">
        <v>219</v>
      </c>
      <c r="D108" s="18" t="s">
        <v>47</v>
      </c>
      <c r="E108" s="23" t="s">
        <v>220</v>
      </c>
      <c r="F108" s="24" t="s">
        <v>110</v>
      </c>
      <c r="G108" s="25">
        <v>6.04</v>
      </c>
      <c r="H108" s="26">
        <v>0</v>
      </c>
      <c r="I108" s="26">
        <f>ROUND(ROUND(H108,2)*ROUND(G108,3),2)</f>
        <v>0</v>
      </c>
      <c r="O108">
        <f>(I108*21)/100</f>
        <v>0</v>
      </c>
      <c r="P108" t="s">
        <v>23</v>
      </c>
    </row>
    <row r="109" spans="1:5" ht="12.75" customHeight="1">
      <c r="A109" s="27" t="s">
        <v>50</v>
      </c>
      <c r="E109" s="28" t="s">
        <v>47</v>
      </c>
    </row>
    <row r="110" spans="1:5" ht="12.75" customHeight="1">
      <c r="A110" s="29" t="s">
        <v>52</v>
      </c>
      <c r="E110" s="30" t="s">
        <v>221</v>
      </c>
    </row>
    <row r="111" spans="1:5" ht="229.5" customHeight="1">
      <c r="A111" t="s">
        <v>53</v>
      </c>
      <c r="E111" s="28" t="s">
        <v>222</v>
      </c>
    </row>
    <row r="112" spans="1:16" ht="12.75" customHeight="1">
      <c r="A112" s="18" t="s">
        <v>45</v>
      </c>
      <c r="B112" s="22" t="s">
        <v>223</v>
      </c>
      <c r="C112" s="22" t="s">
        <v>224</v>
      </c>
      <c r="D112" s="18" t="s">
        <v>47</v>
      </c>
      <c r="E112" s="23" t="s">
        <v>225</v>
      </c>
      <c r="F112" s="24" t="s">
        <v>180</v>
      </c>
      <c r="G112" s="25">
        <v>0.664</v>
      </c>
      <c r="H112" s="26">
        <v>0</v>
      </c>
      <c r="I112" s="26">
        <f>ROUND(ROUND(H112,2)*ROUND(G112,3),2)</f>
        <v>0</v>
      </c>
      <c r="O112">
        <f>(I112*21)/100</f>
        <v>0</v>
      </c>
      <c r="P112" t="s">
        <v>23</v>
      </c>
    </row>
    <row r="113" spans="1:5" ht="12.75" customHeight="1">
      <c r="A113" s="27" t="s">
        <v>50</v>
      </c>
      <c r="E113" s="28" t="s">
        <v>47</v>
      </c>
    </row>
    <row r="114" spans="1:5" ht="12.75" customHeight="1">
      <c r="A114" s="29" t="s">
        <v>52</v>
      </c>
      <c r="E114" s="30" t="s">
        <v>226</v>
      </c>
    </row>
    <row r="115" spans="1:5" ht="178.5" customHeight="1">
      <c r="A115" t="s">
        <v>53</v>
      </c>
      <c r="E115" s="28" t="s">
        <v>227</v>
      </c>
    </row>
    <row r="116" spans="1:9" ht="12.75" customHeight="1">
      <c r="A116" s="5" t="s">
        <v>43</v>
      </c>
      <c r="B116" s="5"/>
      <c r="C116" s="33" t="s">
        <v>33</v>
      </c>
      <c r="D116" s="5"/>
      <c r="E116" s="20" t="s">
        <v>228</v>
      </c>
      <c r="F116" s="5"/>
      <c r="G116" s="5"/>
      <c r="H116" s="5"/>
      <c r="I116" s="34">
        <f>0+I117+I121+I125+I129+I133+I137</f>
        <v>0</v>
      </c>
    </row>
    <row r="117" spans="1:16" ht="12.75" customHeight="1">
      <c r="A117" s="18" t="s">
        <v>45</v>
      </c>
      <c r="B117" s="22" t="s">
        <v>229</v>
      </c>
      <c r="C117" s="22" t="s">
        <v>230</v>
      </c>
      <c r="D117" s="18" t="s">
        <v>47</v>
      </c>
      <c r="E117" s="23" t="s">
        <v>231</v>
      </c>
      <c r="F117" s="24" t="s">
        <v>110</v>
      </c>
      <c r="G117" s="25">
        <v>4.968</v>
      </c>
      <c r="H117" s="26">
        <v>0</v>
      </c>
      <c r="I117" s="26">
        <f>ROUND(ROUND(H117,2)*ROUND(G117,3),2)</f>
        <v>0</v>
      </c>
      <c r="O117">
        <f>(I117*21)/100</f>
        <v>0</v>
      </c>
      <c r="P117" t="s">
        <v>23</v>
      </c>
    </row>
    <row r="118" spans="1:5" ht="12.75" customHeight="1">
      <c r="A118" s="27" t="s">
        <v>50</v>
      </c>
      <c r="E118" s="28" t="s">
        <v>47</v>
      </c>
    </row>
    <row r="119" spans="1:5" ht="12.75" customHeight="1">
      <c r="A119" s="29" t="s">
        <v>52</v>
      </c>
      <c r="E119" s="30" t="s">
        <v>232</v>
      </c>
    </row>
    <row r="120" spans="1:5" ht="216.75" customHeight="1">
      <c r="A120" t="s">
        <v>53</v>
      </c>
      <c r="E120" s="28" t="s">
        <v>206</v>
      </c>
    </row>
    <row r="121" spans="1:16" ht="12.75" customHeight="1">
      <c r="A121" s="18" t="s">
        <v>45</v>
      </c>
      <c r="B121" s="22" t="s">
        <v>233</v>
      </c>
      <c r="C121" s="22" t="s">
        <v>234</v>
      </c>
      <c r="D121" s="18" t="s">
        <v>47</v>
      </c>
      <c r="E121" s="23" t="s">
        <v>235</v>
      </c>
      <c r="F121" s="24" t="s">
        <v>180</v>
      </c>
      <c r="G121" s="25">
        <v>0.75</v>
      </c>
      <c r="H121" s="26">
        <v>0</v>
      </c>
      <c r="I121" s="26">
        <f>ROUND(ROUND(H121,2)*ROUND(G121,3),2)</f>
        <v>0</v>
      </c>
      <c r="O121">
        <f>(I121*21)/100</f>
        <v>0</v>
      </c>
      <c r="P121" t="s">
        <v>23</v>
      </c>
    </row>
    <row r="122" spans="1:5" ht="12.75" customHeight="1">
      <c r="A122" s="27" t="s">
        <v>50</v>
      </c>
      <c r="E122" s="28" t="s">
        <v>47</v>
      </c>
    </row>
    <row r="123" spans="1:5" ht="12.75" customHeight="1">
      <c r="A123" s="29" t="s">
        <v>52</v>
      </c>
      <c r="E123" s="30" t="s">
        <v>236</v>
      </c>
    </row>
    <row r="124" spans="1:5" ht="178.5" customHeight="1">
      <c r="A124" t="s">
        <v>53</v>
      </c>
      <c r="E124" s="28" t="s">
        <v>237</v>
      </c>
    </row>
    <row r="125" spans="1:16" ht="12.75" customHeight="1">
      <c r="A125" s="18" t="s">
        <v>45</v>
      </c>
      <c r="B125" s="22" t="s">
        <v>238</v>
      </c>
      <c r="C125" s="22" t="s">
        <v>239</v>
      </c>
      <c r="D125" s="18" t="s">
        <v>47</v>
      </c>
      <c r="E125" s="23" t="s">
        <v>240</v>
      </c>
      <c r="F125" s="24" t="s">
        <v>110</v>
      </c>
      <c r="G125" s="25">
        <v>3.355</v>
      </c>
      <c r="H125" s="26">
        <v>0</v>
      </c>
      <c r="I125" s="26">
        <f>ROUND(ROUND(H125,2)*ROUND(G125,3),2)</f>
        <v>0</v>
      </c>
      <c r="O125">
        <f>(I125*21)/100</f>
        <v>0</v>
      </c>
      <c r="P125" t="s">
        <v>23</v>
      </c>
    </row>
    <row r="126" spans="1:5" ht="12.75" customHeight="1">
      <c r="A126" s="27" t="s">
        <v>50</v>
      </c>
      <c r="E126" s="28" t="s">
        <v>47</v>
      </c>
    </row>
    <row r="127" spans="1:5" ht="12.75" customHeight="1">
      <c r="A127" s="29" t="s">
        <v>52</v>
      </c>
      <c r="E127" s="30" t="s">
        <v>241</v>
      </c>
    </row>
    <row r="128" spans="1:5" ht="216.75" customHeight="1">
      <c r="A128" t="s">
        <v>53</v>
      </c>
      <c r="E128" s="28" t="s">
        <v>206</v>
      </c>
    </row>
    <row r="129" spans="1:16" ht="12.75" customHeight="1">
      <c r="A129" s="18" t="s">
        <v>45</v>
      </c>
      <c r="B129" s="22" t="s">
        <v>242</v>
      </c>
      <c r="C129" s="22" t="s">
        <v>243</v>
      </c>
      <c r="D129" s="18" t="s">
        <v>47</v>
      </c>
      <c r="E129" s="23" t="s">
        <v>244</v>
      </c>
      <c r="F129" s="24" t="s">
        <v>110</v>
      </c>
      <c r="G129" s="25">
        <v>105.27</v>
      </c>
      <c r="H129" s="26">
        <v>0</v>
      </c>
      <c r="I129" s="26">
        <f>ROUND(ROUND(H129,2)*ROUND(G129,3),2)</f>
        <v>0</v>
      </c>
      <c r="O129">
        <f>(I129*21)/100</f>
        <v>0</v>
      </c>
      <c r="P129" t="s">
        <v>23</v>
      </c>
    </row>
    <row r="130" spans="1:5" ht="12.75" customHeight="1">
      <c r="A130" s="27" t="s">
        <v>50</v>
      </c>
      <c r="E130" s="28" t="s">
        <v>47</v>
      </c>
    </row>
    <row r="131" spans="1:5" ht="12.75" customHeight="1">
      <c r="A131" s="29" t="s">
        <v>52</v>
      </c>
      <c r="E131" s="30" t="s">
        <v>245</v>
      </c>
    </row>
    <row r="132" spans="1:5" ht="25.5" customHeight="1">
      <c r="A132" t="s">
        <v>53</v>
      </c>
      <c r="E132" s="28" t="s">
        <v>246</v>
      </c>
    </row>
    <row r="133" spans="1:16" ht="12.75" customHeight="1">
      <c r="A133" s="18" t="s">
        <v>45</v>
      </c>
      <c r="B133" s="22" t="s">
        <v>247</v>
      </c>
      <c r="C133" s="22" t="s">
        <v>248</v>
      </c>
      <c r="D133" s="18" t="s">
        <v>47</v>
      </c>
      <c r="E133" s="23" t="s">
        <v>249</v>
      </c>
      <c r="F133" s="24" t="s">
        <v>110</v>
      </c>
      <c r="G133" s="25">
        <v>3.355</v>
      </c>
      <c r="H133" s="26">
        <v>0</v>
      </c>
      <c r="I133" s="26">
        <f>ROUND(ROUND(H133,2)*ROUND(G133,3),2)</f>
        <v>0</v>
      </c>
      <c r="O133">
        <f>(I133*21)/100</f>
        <v>0</v>
      </c>
      <c r="P133" t="s">
        <v>23</v>
      </c>
    </row>
    <row r="134" spans="1:5" ht="12.75" customHeight="1">
      <c r="A134" s="27" t="s">
        <v>50</v>
      </c>
      <c r="E134" s="28" t="s">
        <v>47</v>
      </c>
    </row>
    <row r="135" spans="1:5" ht="12.75" customHeight="1">
      <c r="A135" s="29" t="s">
        <v>52</v>
      </c>
      <c r="E135" s="30" t="s">
        <v>250</v>
      </c>
    </row>
    <row r="136" spans="1:5" ht="102" customHeight="1">
      <c r="A136" t="s">
        <v>53</v>
      </c>
      <c r="E136" s="28" t="s">
        <v>251</v>
      </c>
    </row>
    <row r="137" spans="1:16" ht="12.75" customHeight="1">
      <c r="A137" s="18" t="s">
        <v>45</v>
      </c>
      <c r="B137" s="22" t="s">
        <v>252</v>
      </c>
      <c r="C137" s="22" t="s">
        <v>253</v>
      </c>
      <c r="D137" s="18" t="s">
        <v>47</v>
      </c>
      <c r="E137" s="23" t="s">
        <v>254</v>
      </c>
      <c r="F137" s="24" t="s">
        <v>110</v>
      </c>
      <c r="G137" s="25">
        <v>0.384</v>
      </c>
      <c r="H137" s="26">
        <v>0</v>
      </c>
      <c r="I137" s="26">
        <f>ROUND(ROUND(H137,2)*ROUND(G137,3),2)</f>
        <v>0</v>
      </c>
      <c r="O137">
        <f>(I137*21)/100</f>
        <v>0</v>
      </c>
      <c r="P137" t="s">
        <v>23</v>
      </c>
    </row>
    <row r="138" spans="1:5" ht="12.75" customHeight="1">
      <c r="A138" s="27" t="s">
        <v>50</v>
      </c>
      <c r="E138" s="28" t="s">
        <v>47</v>
      </c>
    </row>
    <row r="139" spans="1:5" ht="12.75" customHeight="1">
      <c r="A139" s="29" t="s">
        <v>52</v>
      </c>
      <c r="E139" s="30" t="s">
        <v>255</v>
      </c>
    </row>
    <row r="140" spans="1:5" ht="357" customHeight="1">
      <c r="A140" t="s">
        <v>53</v>
      </c>
      <c r="E140" s="28" t="s">
        <v>256</v>
      </c>
    </row>
    <row r="141" spans="1:9" ht="12.75" customHeight="1">
      <c r="A141" s="5" t="s">
        <v>43</v>
      </c>
      <c r="B141" s="5"/>
      <c r="C141" s="33" t="s">
        <v>35</v>
      </c>
      <c r="D141" s="5"/>
      <c r="E141" s="20" t="s">
        <v>257</v>
      </c>
      <c r="F141" s="5"/>
      <c r="G141" s="5"/>
      <c r="H141" s="5"/>
      <c r="I141" s="34">
        <f>0+I142+I146+I150+I154+I158+I162+I166+I170</f>
        <v>0</v>
      </c>
    </row>
    <row r="142" spans="1:16" ht="12.75" customHeight="1">
      <c r="A142" s="18" t="s">
        <v>45</v>
      </c>
      <c r="B142" s="22" t="s">
        <v>258</v>
      </c>
      <c r="C142" s="22" t="s">
        <v>259</v>
      </c>
      <c r="D142" s="18" t="s">
        <v>47</v>
      </c>
      <c r="E142" s="23" t="s">
        <v>260</v>
      </c>
      <c r="F142" s="24" t="s">
        <v>154</v>
      </c>
      <c r="G142" s="25">
        <v>16.5</v>
      </c>
      <c r="H142" s="26">
        <v>0</v>
      </c>
      <c r="I142" s="26">
        <f>ROUND(ROUND(H142,2)*ROUND(G142,3),2)</f>
        <v>0</v>
      </c>
      <c r="O142">
        <f>(I142*21)/100</f>
        <v>0</v>
      </c>
      <c r="P142" t="s">
        <v>23</v>
      </c>
    </row>
    <row r="143" spans="1:5" ht="12.75" customHeight="1">
      <c r="A143" s="27" t="s">
        <v>50</v>
      </c>
      <c r="E143" s="28" t="s">
        <v>47</v>
      </c>
    </row>
    <row r="144" spans="1:5" ht="12.75" customHeight="1">
      <c r="A144" s="29" t="s">
        <v>52</v>
      </c>
      <c r="E144" s="30" t="s">
        <v>261</v>
      </c>
    </row>
    <row r="145" spans="1:5" ht="51" customHeight="1">
      <c r="A145" t="s">
        <v>53</v>
      </c>
      <c r="E145" s="28" t="s">
        <v>262</v>
      </c>
    </row>
    <row r="146" spans="1:16" ht="12.75" customHeight="1">
      <c r="A146" s="18" t="s">
        <v>45</v>
      </c>
      <c r="B146" s="22" t="s">
        <v>263</v>
      </c>
      <c r="C146" s="22" t="s">
        <v>264</v>
      </c>
      <c r="D146" s="18" t="s">
        <v>47</v>
      </c>
      <c r="E146" s="23" t="s">
        <v>265</v>
      </c>
      <c r="F146" s="24" t="s">
        <v>154</v>
      </c>
      <c r="G146" s="25">
        <v>23</v>
      </c>
      <c r="H146" s="26">
        <v>0</v>
      </c>
      <c r="I146" s="26">
        <f>ROUND(ROUND(H146,2)*ROUND(G146,3),2)</f>
        <v>0</v>
      </c>
      <c r="O146">
        <f>(I146*21)/100</f>
        <v>0</v>
      </c>
      <c r="P146" t="s">
        <v>23</v>
      </c>
    </row>
    <row r="147" spans="1:5" ht="12.75" customHeight="1">
      <c r="A147" s="27" t="s">
        <v>50</v>
      </c>
      <c r="E147" s="28" t="s">
        <v>47</v>
      </c>
    </row>
    <row r="148" spans="1:5" ht="12.75" customHeight="1">
      <c r="A148" s="29" t="s">
        <v>52</v>
      </c>
      <c r="E148" s="30" t="s">
        <v>266</v>
      </c>
    </row>
    <row r="149" spans="1:5" ht="38.25" customHeight="1">
      <c r="A149" t="s">
        <v>53</v>
      </c>
      <c r="E149" s="28" t="s">
        <v>267</v>
      </c>
    </row>
    <row r="150" spans="1:16" ht="12.75" customHeight="1">
      <c r="A150" s="18" t="s">
        <v>45</v>
      </c>
      <c r="B150" s="22" t="s">
        <v>268</v>
      </c>
      <c r="C150" s="22" t="s">
        <v>269</v>
      </c>
      <c r="D150" s="18" t="s">
        <v>47</v>
      </c>
      <c r="E150" s="23" t="s">
        <v>270</v>
      </c>
      <c r="F150" s="24" t="s">
        <v>154</v>
      </c>
      <c r="G150" s="25">
        <v>81.84</v>
      </c>
      <c r="H150" s="26">
        <v>0</v>
      </c>
      <c r="I150" s="26">
        <f>ROUND(ROUND(H150,2)*ROUND(G150,3),2)</f>
        <v>0</v>
      </c>
      <c r="O150">
        <f>(I150*21)/100</f>
        <v>0</v>
      </c>
      <c r="P150" t="s">
        <v>23</v>
      </c>
    </row>
    <row r="151" spans="1:5" ht="12.75" customHeight="1">
      <c r="A151" s="27" t="s">
        <v>50</v>
      </c>
      <c r="E151" s="28" t="s">
        <v>47</v>
      </c>
    </row>
    <row r="152" spans="1:5" ht="25.5" customHeight="1">
      <c r="A152" s="29" t="s">
        <v>52</v>
      </c>
      <c r="E152" s="30" t="s">
        <v>271</v>
      </c>
    </row>
    <row r="153" spans="1:5" ht="51" customHeight="1">
      <c r="A153" t="s">
        <v>53</v>
      </c>
      <c r="E153" s="28" t="s">
        <v>272</v>
      </c>
    </row>
    <row r="154" spans="1:16" ht="12.75" customHeight="1">
      <c r="A154" s="18" t="s">
        <v>45</v>
      </c>
      <c r="B154" s="22" t="s">
        <v>273</v>
      </c>
      <c r="C154" s="22" t="s">
        <v>274</v>
      </c>
      <c r="D154" s="18" t="s">
        <v>47</v>
      </c>
      <c r="E154" s="23" t="s">
        <v>275</v>
      </c>
      <c r="F154" s="24" t="s">
        <v>154</v>
      </c>
      <c r="G154" s="25">
        <v>81.84</v>
      </c>
      <c r="H154" s="26">
        <v>0</v>
      </c>
      <c r="I154" s="26">
        <f>ROUND(ROUND(H154,2)*ROUND(G154,3),2)</f>
        <v>0</v>
      </c>
      <c r="O154">
        <f>(I154*21)/100</f>
        <v>0</v>
      </c>
      <c r="P154" t="s">
        <v>23</v>
      </c>
    </row>
    <row r="155" spans="1:5" ht="12.75" customHeight="1">
      <c r="A155" s="27" t="s">
        <v>50</v>
      </c>
      <c r="E155" s="28" t="s">
        <v>47</v>
      </c>
    </row>
    <row r="156" spans="1:5" ht="25.5" customHeight="1">
      <c r="A156" s="29" t="s">
        <v>52</v>
      </c>
      <c r="E156" s="30" t="s">
        <v>276</v>
      </c>
    </row>
    <row r="157" spans="1:5" ht="89.25" customHeight="1">
      <c r="A157" t="s">
        <v>53</v>
      </c>
      <c r="E157" s="28" t="s">
        <v>277</v>
      </c>
    </row>
    <row r="158" spans="1:16" ht="12.75" customHeight="1">
      <c r="A158" s="18" t="s">
        <v>45</v>
      </c>
      <c r="B158" s="22" t="s">
        <v>278</v>
      </c>
      <c r="C158" s="22" t="s">
        <v>279</v>
      </c>
      <c r="D158" s="18" t="s">
        <v>47</v>
      </c>
      <c r="E158" s="23" t="s">
        <v>280</v>
      </c>
      <c r="F158" s="24" t="s">
        <v>154</v>
      </c>
      <c r="G158" s="25">
        <v>66</v>
      </c>
      <c r="H158" s="26">
        <v>0</v>
      </c>
      <c r="I158" s="26">
        <f>ROUND(ROUND(H158,2)*ROUND(G158,3),2)</f>
        <v>0</v>
      </c>
      <c r="O158">
        <f>(I158*21)/100</f>
        <v>0</v>
      </c>
      <c r="P158" t="s">
        <v>23</v>
      </c>
    </row>
    <row r="159" spans="1:5" ht="12.75" customHeight="1">
      <c r="A159" s="27" t="s">
        <v>50</v>
      </c>
      <c r="E159" s="28" t="s">
        <v>47</v>
      </c>
    </row>
    <row r="160" spans="1:5" ht="12.75" customHeight="1">
      <c r="A160" s="29" t="s">
        <v>52</v>
      </c>
      <c r="E160" s="30" t="s">
        <v>281</v>
      </c>
    </row>
    <row r="161" spans="1:5" ht="89.25" customHeight="1">
      <c r="A161" t="s">
        <v>53</v>
      </c>
      <c r="E161" s="28" t="s">
        <v>277</v>
      </c>
    </row>
    <row r="162" spans="1:16" ht="12.75" customHeight="1">
      <c r="A162" s="18" t="s">
        <v>45</v>
      </c>
      <c r="B162" s="22" t="s">
        <v>282</v>
      </c>
      <c r="C162" s="22" t="s">
        <v>283</v>
      </c>
      <c r="D162" s="18" t="s">
        <v>47</v>
      </c>
      <c r="E162" s="23" t="s">
        <v>284</v>
      </c>
      <c r="F162" s="24" t="s">
        <v>110</v>
      </c>
      <c r="G162" s="25">
        <v>15.84</v>
      </c>
      <c r="H162" s="26">
        <v>0</v>
      </c>
      <c r="I162" s="26">
        <f>ROUND(ROUND(H162,2)*ROUND(G162,3),2)</f>
        <v>0</v>
      </c>
      <c r="O162">
        <f>(I162*21)/100</f>
        <v>0</v>
      </c>
      <c r="P162" t="s">
        <v>23</v>
      </c>
    </row>
    <row r="163" spans="1:5" ht="12.75" customHeight="1">
      <c r="A163" s="27" t="s">
        <v>50</v>
      </c>
      <c r="E163" s="28" t="s">
        <v>47</v>
      </c>
    </row>
    <row r="164" spans="1:5" ht="12.75" customHeight="1">
      <c r="A164" s="29" t="s">
        <v>52</v>
      </c>
      <c r="E164" s="30" t="s">
        <v>285</v>
      </c>
    </row>
    <row r="165" spans="1:5" ht="89.25" customHeight="1">
      <c r="A165" t="s">
        <v>53</v>
      </c>
      <c r="E165" s="28" t="s">
        <v>277</v>
      </c>
    </row>
    <row r="166" spans="1:16" ht="12.75" customHeight="1">
      <c r="A166" s="18" t="s">
        <v>45</v>
      </c>
      <c r="B166" s="22" t="s">
        <v>286</v>
      </c>
      <c r="C166" s="22" t="s">
        <v>287</v>
      </c>
      <c r="D166" s="18" t="s">
        <v>47</v>
      </c>
      <c r="E166" s="23" t="s">
        <v>288</v>
      </c>
      <c r="F166" s="24" t="s">
        <v>134</v>
      </c>
      <c r="G166" s="25">
        <v>7</v>
      </c>
      <c r="H166" s="26">
        <v>0</v>
      </c>
      <c r="I166" s="26">
        <f>ROUND(ROUND(H166,2)*ROUND(G166,3),2)</f>
        <v>0</v>
      </c>
      <c r="O166">
        <f>(I166*21)/100</f>
        <v>0</v>
      </c>
      <c r="P166" t="s">
        <v>23</v>
      </c>
    </row>
    <row r="167" spans="1:5" ht="12.75" customHeight="1">
      <c r="A167" s="27" t="s">
        <v>50</v>
      </c>
      <c r="E167" s="28" t="s">
        <v>47</v>
      </c>
    </row>
    <row r="168" spans="1:5" ht="12.75" customHeight="1">
      <c r="A168" s="29" t="s">
        <v>52</v>
      </c>
      <c r="E168" s="30" t="s">
        <v>289</v>
      </c>
    </row>
    <row r="169" spans="1:5" ht="38.25" customHeight="1">
      <c r="A169" t="s">
        <v>53</v>
      </c>
      <c r="E169" s="28" t="s">
        <v>290</v>
      </c>
    </row>
    <row r="170" spans="1:16" ht="12.75" customHeight="1">
      <c r="A170" s="18" t="s">
        <v>45</v>
      </c>
      <c r="B170" s="22" t="s">
        <v>291</v>
      </c>
      <c r="C170" s="22" t="s">
        <v>292</v>
      </c>
      <c r="D170" s="18" t="s">
        <v>47</v>
      </c>
      <c r="E170" s="23" t="s">
        <v>293</v>
      </c>
      <c r="F170" s="24" t="s">
        <v>134</v>
      </c>
      <c r="G170" s="25">
        <v>16</v>
      </c>
      <c r="H170" s="26">
        <v>0</v>
      </c>
      <c r="I170" s="26">
        <f>ROUND(ROUND(H170,2)*ROUND(G170,3),2)</f>
        <v>0</v>
      </c>
      <c r="O170">
        <f>(I170*21)/100</f>
        <v>0</v>
      </c>
      <c r="P170" t="s">
        <v>23</v>
      </c>
    </row>
    <row r="171" spans="1:5" ht="12.75" customHeight="1">
      <c r="A171" s="27" t="s">
        <v>50</v>
      </c>
      <c r="E171" s="28" t="s">
        <v>47</v>
      </c>
    </row>
    <row r="172" spans="1:5" ht="12.75" customHeight="1">
      <c r="A172" s="29" t="s">
        <v>52</v>
      </c>
      <c r="E172" s="30" t="s">
        <v>294</v>
      </c>
    </row>
    <row r="173" spans="1:5" ht="38.25" customHeight="1">
      <c r="A173" t="s">
        <v>53</v>
      </c>
      <c r="E173" s="28" t="s">
        <v>290</v>
      </c>
    </row>
    <row r="174" spans="1:9" ht="12.75" customHeight="1">
      <c r="A174" s="1" t="s">
        <v>43</v>
      </c>
      <c r="B174" s="1"/>
      <c r="C174" s="3" t="s">
        <v>37</v>
      </c>
      <c r="D174" s="1"/>
      <c r="E174" s="17" t="s">
        <v>295</v>
      </c>
      <c r="F174" s="1"/>
      <c r="G174" s="1"/>
      <c r="H174" s="1"/>
      <c r="I174" s="32">
        <f>0</f>
        <v>0</v>
      </c>
    </row>
    <row r="175" spans="1:9" ht="12.75" customHeight="1">
      <c r="A175" s="5" t="s">
        <v>43</v>
      </c>
      <c r="B175" s="5"/>
      <c r="C175" s="33" t="s">
        <v>80</v>
      </c>
      <c r="D175" s="5"/>
      <c r="E175" s="35" t="s">
        <v>296</v>
      </c>
      <c r="F175" s="5"/>
      <c r="G175" s="5"/>
      <c r="H175" s="5"/>
      <c r="I175" s="34">
        <f>0+I176+I180+I184+I188+I192</f>
        <v>0</v>
      </c>
    </row>
    <row r="176" spans="1:16" ht="12.75" customHeight="1">
      <c r="A176" s="18" t="s">
        <v>45</v>
      </c>
      <c r="B176" s="22" t="s">
        <v>297</v>
      </c>
      <c r="C176" s="22" t="s">
        <v>298</v>
      </c>
      <c r="D176" s="18" t="s">
        <v>47</v>
      </c>
      <c r="E176" s="23" t="s">
        <v>299</v>
      </c>
      <c r="F176" s="24" t="s">
        <v>154</v>
      </c>
      <c r="G176" s="25">
        <v>75.57</v>
      </c>
      <c r="H176" s="26">
        <v>0</v>
      </c>
      <c r="I176" s="26">
        <f>ROUND(ROUND(H176,2)*ROUND(G176,3),2)</f>
        <v>0</v>
      </c>
      <c r="O176">
        <f>(I176*21)/100</f>
        <v>0</v>
      </c>
      <c r="P176" t="s">
        <v>23</v>
      </c>
    </row>
    <row r="177" spans="1:5" ht="12.75" customHeight="1">
      <c r="A177" s="27" t="s">
        <v>50</v>
      </c>
      <c r="E177" s="28" t="s">
        <v>47</v>
      </c>
    </row>
    <row r="178" spans="1:5" ht="12.75" customHeight="1">
      <c r="A178" s="29" t="s">
        <v>52</v>
      </c>
      <c r="E178" s="30" t="s">
        <v>300</v>
      </c>
    </row>
    <row r="179" spans="1:5" ht="140.25" customHeight="1">
      <c r="A179" t="s">
        <v>53</v>
      </c>
      <c r="E179" s="28" t="s">
        <v>301</v>
      </c>
    </row>
    <row r="180" spans="1:16" ht="12.75" customHeight="1">
      <c r="A180" s="18" t="s">
        <v>45</v>
      </c>
      <c r="B180" s="22" t="s">
        <v>302</v>
      </c>
      <c r="C180" s="22" t="s">
        <v>303</v>
      </c>
      <c r="D180" s="18" t="s">
        <v>47</v>
      </c>
      <c r="E180" s="23" t="s">
        <v>304</v>
      </c>
      <c r="F180" s="24" t="s">
        <v>154</v>
      </c>
      <c r="G180" s="25">
        <v>18.216</v>
      </c>
      <c r="H180" s="26">
        <v>0</v>
      </c>
      <c r="I180" s="26">
        <f>ROUND(ROUND(H180,2)*ROUND(G180,3),2)</f>
        <v>0</v>
      </c>
      <c r="O180">
        <f>(I180*21)/100</f>
        <v>0</v>
      </c>
      <c r="P180" t="s">
        <v>23</v>
      </c>
    </row>
    <row r="181" spans="1:5" ht="12.75" customHeight="1">
      <c r="A181" s="27" t="s">
        <v>50</v>
      </c>
      <c r="E181" s="28" t="s">
        <v>47</v>
      </c>
    </row>
    <row r="182" spans="1:5" ht="12.75" customHeight="1">
      <c r="A182" s="29" t="s">
        <v>52</v>
      </c>
      <c r="E182" s="30" t="s">
        <v>305</v>
      </c>
    </row>
    <row r="183" spans="1:5" ht="153" customHeight="1">
      <c r="A183" t="s">
        <v>53</v>
      </c>
      <c r="E183" s="28" t="s">
        <v>306</v>
      </c>
    </row>
    <row r="184" spans="1:16" ht="12.75" customHeight="1">
      <c r="A184" s="18" t="s">
        <v>45</v>
      </c>
      <c r="B184" s="22" t="s">
        <v>307</v>
      </c>
      <c r="C184" s="22" t="s">
        <v>308</v>
      </c>
      <c r="D184" s="18" t="s">
        <v>47</v>
      </c>
      <c r="E184" s="23" t="s">
        <v>309</v>
      </c>
      <c r="F184" s="24" t="s">
        <v>154</v>
      </c>
      <c r="G184" s="25">
        <v>11.2</v>
      </c>
      <c r="H184" s="26">
        <v>0</v>
      </c>
      <c r="I184" s="26">
        <f>ROUND(ROUND(H184,2)*ROUND(G184,3),2)</f>
        <v>0</v>
      </c>
      <c r="O184">
        <f>(I184*21)/100</f>
        <v>0</v>
      </c>
      <c r="P184" t="s">
        <v>23</v>
      </c>
    </row>
    <row r="185" spans="1:5" ht="12.75" customHeight="1">
      <c r="A185" s="27" t="s">
        <v>50</v>
      </c>
      <c r="E185" s="28" t="s">
        <v>47</v>
      </c>
    </row>
    <row r="186" spans="1:5" ht="12.75" customHeight="1">
      <c r="A186" s="29" t="s">
        <v>52</v>
      </c>
      <c r="E186" s="30" t="s">
        <v>310</v>
      </c>
    </row>
    <row r="187" spans="1:5" ht="140.25" customHeight="1">
      <c r="A187" t="s">
        <v>53</v>
      </c>
      <c r="E187" s="28" t="s">
        <v>311</v>
      </c>
    </row>
    <row r="188" spans="1:16" ht="12.75" customHeight="1">
      <c r="A188" s="18" t="s">
        <v>45</v>
      </c>
      <c r="B188" s="22" t="s">
        <v>312</v>
      </c>
      <c r="C188" s="22" t="s">
        <v>313</v>
      </c>
      <c r="D188" s="18" t="s">
        <v>47</v>
      </c>
      <c r="E188" s="23" t="s">
        <v>314</v>
      </c>
      <c r="F188" s="24" t="s">
        <v>154</v>
      </c>
      <c r="G188" s="25">
        <v>15.84</v>
      </c>
      <c r="H188" s="26">
        <v>0</v>
      </c>
      <c r="I188" s="26">
        <f>ROUND(ROUND(H188,2)*ROUND(G188,3),2)</f>
        <v>0</v>
      </c>
      <c r="O188">
        <f>(I188*21)/100</f>
        <v>0</v>
      </c>
      <c r="P188" t="s">
        <v>23</v>
      </c>
    </row>
    <row r="189" spans="1:5" ht="12.75" customHeight="1">
      <c r="A189" s="27" t="s">
        <v>50</v>
      </c>
      <c r="E189" s="28" t="s">
        <v>47</v>
      </c>
    </row>
    <row r="190" spans="1:5" ht="12.75" customHeight="1">
      <c r="A190" s="29" t="s">
        <v>52</v>
      </c>
      <c r="E190" s="30" t="s">
        <v>285</v>
      </c>
    </row>
    <row r="191" spans="1:5" ht="38.25" customHeight="1">
      <c r="A191" t="s">
        <v>53</v>
      </c>
      <c r="E191" s="28" t="s">
        <v>315</v>
      </c>
    </row>
    <row r="192" spans="1:16" ht="12.75" customHeight="1">
      <c r="A192" s="18" t="s">
        <v>45</v>
      </c>
      <c r="B192" s="22" t="s">
        <v>316</v>
      </c>
      <c r="C192" s="22" t="s">
        <v>317</v>
      </c>
      <c r="D192" s="18" t="s">
        <v>47</v>
      </c>
      <c r="E192" s="23" t="s">
        <v>318</v>
      </c>
      <c r="F192" s="24" t="s">
        <v>154</v>
      </c>
      <c r="G192" s="25">
        <v>1.95</v>
      </c>
      <c r="H192" s="26">
        <v>0</v>
      </c>
      <c r="I192" s="26">
        <f>ROUND(ROUND(H192,2)*ROUND(G192,3),2)</f>
        <v>0</v>
      </c>
      <c r="O192">
        <f>(I192*21)/100</f>
        <v>0</v>
      </c>
      <c r="P192" t="s">
        <v>23</v>
      </c>
    </row>
    <row r="193" spans="1:5" ht="12.75" customHeight="1">
      <c r="A193" s="27" t="s">
        <v>50</v>
      </c>
      <c r="E193" s="28" t="s">
        <v>47</v>
      </c>
    </row>
    <row r="194" spans="1:5" ht="12.75" customHeight="1">
      <c r="A194" s="29" t="s">
        <v>52</v>
      </c>
      <c r="E194" s="30" t="s">
        <v>319</v>
      </c>
    </row>
    <row r="195" spans="1:5" ht="12.75" customHeight="1">
      <c r="A195" t="s">
        <v>53</v>
      </c>
      <c r="E195" s="28" t="s">
        <v>320</v>
      </c>
    </row>
    <row r="196" spans="1:9" ht="12.75" customHeight="1">
      <c r="A196" s="5" t="s">
        <v>43</v>
      </c>
      <c r="B196" s="5"/>
      <c r="C196" s="33" t="s">
        <v>84</v>
      </c>
      <c r="D196" s="5"/>
      <c r="E196" s="20" t="s">
        <v>321</v>
      </c>
      <c r="F196" s="5"/>
      <c r="G196" s="5"/>
      <c r="H196" s="5"/>
      <c r="I196" s="34">
        <f>0+I197+I201+I205</f>
        <v>0</v>
      </c>
    </row>
    <row r="197" spans="1:16" ht="12.75" customHeight="1">
      <c r="A197" s="18" t="s">
        <v>45</v>
      </c>
      <c r="B197" s="22" t="s">
        <v>322</v>
      </c>
      <c r="C197" s="22" t="s">
        <v>323</v>
      </c>
      <c r="D197" s="18" t="s">
        <v>47</v>
      </c>
      <c r="E197" s="23" t="s">
        <v>324</v>
      </c>
      <c r="F197" s="24" t="s">
        <v>134</v>
      </c>
      <c r="G197" s="25">
        <v>20</v>
      </c>
      <c r="H197" s="26">
        <v>0</v>
      </c>
      <c r="I197" s="26">
        <f>ROUND(ROUND(H197,2)*ROUND(G197,3),2)</f>
        <v>0</v>
      </c>
      <c r="O197">
        <f>(I197*21)/100</f>
        <v>0</v>
      </c>
      <c r="P197" t="s">
        <v>23</v>
      </c>
    </row>
    <row r="198" spans="1:5" ht="12.75" customHeight="1">
      <c r="A198" s="27" t="s">
        <v>50</v>
      </c>
      <c r="E198" s="28" t="s">
        <v>47</v>
      </c>
    </row>
    <row r="199" spans="1:5" ht="12.75" customHeight="1">
      <c r="A199" s="29" t="s">
        <v>52</v>
      </c>
      <c r="E199" s="30" t="s">
        <v>325</v>
      </c>
    </row>
    <row r="200" spans="1:5" ht="165.75" customHeight="1">
      <c r="A200" t="s">
        <v>53</v>
      </c>
      <c r="E200" s="28" t="s">
        <v>326</v>
      </c>
    </row>
    <row r="201" spans="1:16" ht="12.75" customHeight="1">
      <c r="A201" s="18" t="s">
        <v>45</v>
      </c>
      <c r="B201" s="22" t="s">
        <v>327</v>
      </c>
      <c r="C201" s="22" t="s">
        <v>328</v>
      </c>
      <c r="D201" s="18" t="s">
        <v>47</v>
      </c>
      <c r="E201" s="23" t="s">
        <v>329</v>
      </c>
      <c r="F201" s="24" t="s">
        <v>134</v>
      </c>
      <c r="G201" s="25">
        <v>30</v>
      </c>
      <c r="H201" s="26">
        <v>0</v>
      </c>
      <c r="I201" s="26">
        <f>ROUND(ROUND(H201,2)*ROUND(G201,3),2)</f>
        <v>0</v>
      </c>
      <c r="O201">
        <f>(I201*21)/100</f>
        <v>0</v>
      </c>
      <c r="P201" t="s">
        <v>23</v>
      </c>
    </row>
    <row r="202" spans="1:5" ht="12.75" customHeight="1">
      <c r="A202" s="27" t="s">
        <v>50</v>
      </c>
      <c r="E202" s="28" t="s">
        <v>47</v>
      </c>
    </row>
    <row r="203" spans="1:5" ht="12.75" customHeight="1">
      <c r="A203" s="29" t="s">
        <v>52</v>
      </c>
      <c r="E203" s="30" t="s">
        <v>330</v>
      </c>
    </row>
    <row r="204" spans="1:5" ht="153" customHeight="1">
      <c r="A204" t="s">
        <v>53</v>
      </c>
      <c r="E204" s="28" t="s">
        <v>331</v>
      </c>
    </row>
    <row r="205" spans="1:16" ht="12.75" customHeight="1">
      <c r="A205" s="18" t="s">
        <v>45</v>
      </c>
      <c r="B205" s="22" t="s">
        <v>332</v>
      </c>
      <c r="C205" s="22" t="s">
        <v>333</v>
      </c>
      <c r="D205" s="18" t="s">
        <v>47</v>
      </c>
      <c r="E205" s="23" t="s">
        <v>334</v>
      </c>
      <c r="F205" s="24" t="s">
        <v>134</v>
      </c>
      <c r="G205" s="25">
        <v>30</v>
      </c>
      <c r="H205" s="26">
        <v>0</v>
      </c>
      <c r="I205" s="26">
        <f>ROUND(ROUND(H205,2)*ROUND(G205,3),2)</f>
        <v>0</v>
      </c>
      <c r="O205">
        <f>(I205*21)/100</f>
        <v>0</v>
      </c>
      <c r="P205" t="s">
        <v>23</v>
      </c>
    </row>
    <row r="206" spans="1:5" ht="12.75" customHeight="1">
      <c r="A206" s="27" t="s">
        <v>50</v>
      </c>
      <c r="E206" s="28" t="s">
        <v>47</v>
      </c>
    </row>
    <row r="207" spans="1:5" ht="12.75" customHeight="1">
      <c r="A207" s="29" t="s">
        <v>52</v>
      </c>
      <c r="E207" s="30" t="s">
        <v>330</v>
      </c>
    </row>
    <row r="208" spans="1:5" ht="153" customHeight="1">
      <c r="A208" t="s">
        <v>53</v>
      </c>
      <c r="E208" s="28" t="s">
        <v>331</v>
      </c>
    </row>
    <row r="209" spans="1:9" ht="12.75" customHeight="1">
      <c r="A209" s="5" t="s">
        <v>43</v>
      </c>
      <c r="B209" s="5"/>
      <c r="C209" s="33" t="s">
        <v>40</v>
      </c>
      <c r="D209" s="5"/>
      <c r="E209" s="20" t="s">
        <v>335</v>
      </c>
      <c r="F209" s="5"/>
      <c r="G209" s="5"/>
      <c r="H209" s="5"/>
      <c r="I209" s="34">
        <f>0+I210+I214+I218+I222+I226+I230+I234+I238+I242+I246+I250</f>
        <v>0</v>
      </c>
    </row>
    <row r="210" spans="1:16" ht="12.75" customHeight="1">
      <c r="A210" s="18" t="s">
        <v>45</v>
      </c>
      <c r="B210" s="22" t="s">
        <v>336</v>
      </c>
      <c r="C210" s="22" t="s">
        <v>337</v>
      </c>
      <c r="D210" s="18" t="s">
        <v>47</v>
      </c>
      <c r="E210" s="23" t="s">
        <v>338</v>
      </c>
      <c r="F210" s="24" t="s">
        <v>134</v>
      </c>
      <c r="G210" s="25">
        <v>16.5</v>
      </c>
      <c r="H210" s="26">
        <v>0</v>
      </c>
      <c r="I210" s="26">
        <f>ROUND(ROUND(H210,2)*ROUND(G210,3),2)</f>
        <v>0</v>
      </c>
      <c r="O210">
        <f>(I210*21)/100</f>
        <v>0</v>
      </c>
      <c r="P210" t="s">
        <v>23</v>
      </c>
    </row>
    <row r="211" spans="1:5" ht="12.75" customHeight="1">
      <c r="A211" s="27" t="s">
        <v>50</v>
      </c>
      <c r="E211" s="28" t="s">
        <v>47</v>
      </c>
    </row>
    <row r="212" spans="1:5" ht="12.75" customHeight="1">
      <c r="A212" s="29" t="s">
        <v>52</v>
      </c>
      <c r="E212" s="30" t="s">
        <v>339</v>
      </c>
    </row>
    <row r="213" spans="1:5" ht="38.25" customHeight="1">
      <c r="A213" t="s">
        <v>53</v>
      </c>
      <c r="E213" s="28" t="s">
        <v>340</v>
      </c>
    </row>
    <row r="214" spans="1:16" ht="12.75" customHeight="1">
      <c r="A214" s="18" t="s">
        <v>45</v>
      </c>
      <c r="B214" s="22" t="s">
        <v>341</v>
      </c>
      <c r="C214" s="22" t="s">
        <v>342</v>
      </c>
      <c r="D214" s="18" t="s">
        <v>47</v>
      </c>
      <c r="E214" s="23" t="s">
        <v>343</v>
      </c>
      <c r="F214" s="24" t="s">
        <v>134</v>
      </c>
      <c r="G214" s="25">
        <v>18.5</v>
      </c>
      <c r="H214" s="26">
        <v>0</v>
      </c>
      <c r="I214" s="26">
        <f>ROUND(ROUND(H214,2)*ROUND(G214,3),2)</f>
        <v>0</v>
      </c>
      <c r="O214">
        <f>(I214*21)/100</f>
        <v>0</v>
      </c>
      <c r="P214" t="s">
        <v>23</v>
      </c>
    </row>
    <row r="215" spans="1:5" ht="12.75" customHeight="1">
      <c r="A215" s="27" t="s">
        <v>50</v>
      </c>
      <c r="E215" s="28" t="s">
        <v>47</v>
      </c>
    </row>
    <row r="216" spans="1:5" ht="12.75" customHeight="1">
      <c r="A216" s="29" t="s">
        <v>52</v>
      </c>
      <c r="E216" s="30" t="s">
        <v>344</v>
      </c>
    </row>
    <row r="217" spans="1:5" ht="51" customHeight="1">
      <c r="A217" t="s">
        <v>53</v>
      </c>
      <c r="E217" s="28" t="s">
        <v>345</v>
      </c>
    </row>
    <row r="218" spans="1:16" ht="12.75" customHeight="1">
      <c r="A218" s="18" t="s">
        <v>45</v>
      </c>
      <c r="B218" s="22" t="s">
        <v>346</v>
      </c>
      <c r="C218" s="22" t="s">
        <v>347</v>
      </c>
      <c r="D218" s="18" t="s">
        <v>47</v>
      </c>
      <c r="E218" s="23" t="s">
        <v>348</v>
      </c>
      <c r="F218" s="24" t="s">
        <v>94</v>
      </c>
      <c r="G218" s="25">
        <v>2</v>
      </c>
      <c r="H218" s="26">
        <v>0</v>
      </c>
      <c r="I218" s="26">
        <f>ROUND(ROUND(H218,2)*ROUND(G218,3),2)</f>
        <v>0</v>
      </c>
      <c r="O218">
        <f>(I218*21)/100</f>
        <v>0</v>
      </c>
      <c r="P218" t="s">
        <v>23</v>
      </c>
    </row>
    <row r="219" spans="1:5" ht="12.75" customHeight="1">
      <c r="A219" s="27" t="s">
        <v>50</v>
      </c>
      <c r="E219" s="28" t="s">
        <v>47</v>
      </c>
    </row>
    <row r="220" spans="1:5" ht="12.75" customHeight="1">
      <c r="A220" s="29" t="s">
        <v>52</v>
      </c>
      <c r="E220" s="30" t="s">
        <v>349</v>
      </c>
    </row>
    <row r="221" spans="1:5" ht="12.75" customHeight="1">
      <c r="A221" t="s">
        <v>53</v>
      </c>
      <c r="E221" s="28" t="s">
        <v>350</v>
      </c>
    </row>
    <row r="222" spans="1:16" ht="12.75" customHeight="1">
      <c r="A222" s="18" t="s">
        <v>45</v>
      </c>
      <c r="B222" s="22" t="s">
        <v>351</v>
      </c>
      <c r="C222" s="22" t="s">
        <v>352</v>
      </c>
      <c r="D222" s="18" t="s">
        <v>47</v>
      </c>
      <c r="E222" s="23" t="s">
        <v>353</v>
      </c>
      <c r="F222" s="24" t="s">
        <v>94</v>
      </c>
      <c r="G222" s="25">
        <v>4</v>
      </c>
      <c r="H222" s="26">
        <v>0</v>
      </c>
      <c r="I222" s="26">
        <f>ROUND(ROUND(H222,2)*ROUND(G222,3),2)</f>
        <v>0</v>
      </c>
      <c r="O222">
        <f>(I222*21)/100</f>
        <v>0</v>
      </c>
      <c r="P222" t="s">
        <v>23</v>
      </c>
    </row>
    <row r="223" spans="1:5" ht="12.75" customHeight="1">
      <c r="A223" s="27" t="s">
        <v>50</v>
      </c>
      <c r="E223" s="28" t="s">
        <v>47</v>
      </c>
    </row>
    <row r="224" spans="1:5" ht="12.75" customHeight="1">
      <c r="A224" s="29" t="s">
        <v>52</v>
      </c>
      <c r="E224" s="30" t="s">
        <v>354</v>
      </c>
    </row>
    <row r="225" spans="1:5" ht="51" customHeight="1">
      <c r="A225" t="s">
        <v>53</v>
      </c>
      <c r="E225" s="28" t="s">
        <v>355</v>
      </c>
    </row>
    <row r="226" spans="1:16" ht="12.75" customHeight="1">
      <c r="A226" s="18" t="s">
        <v>45</v>
      </c>
      <c r="B226" s="22" t="s">
        <v>356</v>
      </c>
      <c r="C226" s="22" t="s">
        <v>357</v>
      </c>
      <c r="D226" s="18" t="s">
        <v>47</v>
      </c>
      <c r="E226" s="23" t="s">
        <v>358</v>
      </c>
      <c r="F226" s="24" t="s">
        <v>94</v>
      </c>
      <c r="G226" s="25">
        <v>8</v>
      </c>
      <c r="H226" s="26">
        <v>0</v>
      </c>
      <c r="I226" s="26">
        <f>ROUND(ROUND(H226,2)*ROUND(G226,3),2)</f>
        <v>0</v>
      </c>
      <c r="O226">
        <f>(I226*21)/100</f>
        <v>0</v>
      </c>
      <c r="P226" t="s">
        <v>23</v>
      </c>
    </row>
    <row r="227" spans="1:5" ht="12.75" customHeight="1">
      <c r="A227" s="27" t="s">
        <v>50</v>
      </c>
      <c r="E227" s="28" t="s">
        <v>47</v>
      </c>
    </row>
    <row r="228" spans="1:5" ht="12.75" customHeight="1">
      <c r="A228" s="29" t="s">
        <v>52</v>
      </c>
      <c r="E228" s="30" t="s">
        <v>359</v>
      </c>
    </row>
    <row r="229" spans="1:5" ht="38.25" customHeight="1">
      <c r="A229" t="s">
        <v>53</v>
      </c>
      <c r="E229" s="28" t="s">
        <v>360</v>
      </c>
    </row>
    <row r="230" spans="1:16" ht="12.75" customHeight="1">
      <c r="A230" s="18" t="s">
        <v>45</v>
      </c>
      <c r="B230" s="22" t="s">
        <v>361</v>
      </c>
      <c r="C230" s="22" t="s">
        <v>362</v>
      </c>
      <c r="D230" s="18" t="s">
        <v>47</v>
      </c>
      <c r="E230" s="23" t="s">
        <v>363</v>
      </c>
      <c r="F230" s="24" t="s">
        <v>94</v>
      </c>
      <c r="G230" s="25">
        <v>2</v>
      </c>
      <c r="H230" s="26">
        <v>0</v>
      </c>
      <c r="I230" s="26">
        <f>ROUND(ROUND(H230,2)*ROUND(G230,3),2)</f>
        <v>0</v>
      </c>
      <c r="O230">
        <f>(I230*21)/100</f>
        <v>0</v>
      </c>
      <c r="P230" t="s">
        <v>23</v>
      </c>
    </row>
    <row r="231" spans="1:5" ht="12.75" customHeight="1">
      <c r="A231" s="27" t="s">
        <v>50</v>
      </c>
      <c r="E231" s="28" t="s">
        <v>47</v>
      </c>
    </row>
    <row r="232" spans="1:5" ht="12.75" customHeight="1">
      <c r="A232" s="29" t="s">
        <v>52</v>
      </c>
      <c r="E232" s="30" t="s">
        <v>349</v>
      </c>
    </row>
    <row r="233" spans="1:5" ht="63.75" customHeight="1">
      <c r="A233" t="s">
        <v>53</v>
      </c>
      <c r="E233" s="28" t="s">
        <v>364</v>
      </c>
    </row>
    <row r="234" spans="1:16" ht="12.75" customHeight="1">
      <c r="A234" s="18" t="s">
        <v>45</v>
      </c>
      <c r="B234" s="22" t="s">
        <v>365</v>
      </c>
      <c r="C234" s="22" t="s">
        <v>366</v>
      </c>
      <c r="D234" s="18" t="s">
        <v>47</v>
      </c>
      <c r="E234" s="23" t="s">
        <v>367</v>
      </c>
      <c r="F234" s="24" t="s">
        <v>134</v>
      </c>
      <c r="G234" s="25">
        <v>11</v>
      </c>
      <c r="H234" s="26">
        <v>0</v>
      </c>
      <c r="I234" s="26">
        <f>ROUND(ROUND(H234,2)*ROUND(G234,3),2)</f>
        <v>0</v>
      </c>
      <c r="O234">
        <f>(I234*21)/100</f>
        <v>0</v>
      </c>
      <c r="P234" t="s">
        <v>23</v>
      </c>
    </row>
    <row r="235" spans="1:5" ht="12.75" customHeight="1">
      <c r="A235" s="27" t="s">
        <v>50</v>
      </c>
      <c r="E235" s="28" t="s">
        <v>47</v>
      </c>
    </row>
    <row r="236" spans="1:5" ht="25.5" customHeight="1">
      <c r="A236" s="29" t="s">
        <v>52</v>
      </c>
      <c r="E236" s="30" t="s">
        <v>368</v>
      </c>
    </row>
    <row r="237" spans="1:5" ht="38.25" customHeight="1">
      <c r="A237" t="s">
        <v>53</v>
      </c>
      <c r="E237" s="28" t="s">
        <v>369</v>
      </c>
    </row>
    <row r="238" spans="1:16" ht="12.75" customHeight="1">
      <c r="A238" s="18" t="s">
        <v>45</v>
      </c>
      <c r="B238" s="22" t="s">
        <v>370</v>
      </c>
      <c r="C238" s="22" t="s">
        <v>371</v>
      </c>
      <c r="D238" s="18" t="s">
        <v>47</v>
      </c>
      <c r="E238" s="23" t="s">
        <v>372</v>
      </c>
      <c r="F238" s="24" t="s">
        <v>134</v>
      </c>
      <c r="G238" s="25">
        <v>13.5</v>
      </c>
      <c r="H238" s="26">
        <v>0</v>
      </c>
      <c r="I238" s="26">
        <f>ROUND(ROUND(H238,2)*ROUND(G238,3),2)</f>
        <v>0</v>
      </c>
      <c r="O238">
        <f>(I238*21)/100</f>
        <v>0</v>
      </c>
      <c r="P238" t="s">
        <v>23</v>
      </c>
    </row>
    <row r="239" spans="1:5" ht="12.75" customHeight="1">
      <c r="A239" s="27" t="s">
        <v>50</v>
      </c>
      <c r="E239" s="28" t="s">
        <v>47</v>
      </c>
    </row>
    <row r="240" spans="1:5" ht="12.75" customHeight="1">
      <c r="A240" s="29" t="s">
        <v>52</v>
      </c>
      <c r="E240" s="30" t="s">
        <v>373</v>
      </c>
    </row>
    <row r="241" spans="1:5" ht="38.25" customHeight="1">
      <c r="A241" t="s">
        <v>53</v>
      </c>
      <c r="E241" s="28" t="s">
        <v>374</v>
      </c>
    </row>
    <row r="242" spans="1:16" ht="12.75" customHeight="1">
      <c r="A242" s="18" t="s">
        <v>45</v>
      </c>
      <c r="B242" s="22" t="s">
        <v>375</v>
      </c>
      <c r="C242" s="22" t="s">
        <v>376</v>
      </c>
      <c r="D242" s="18" t="s">
        <v>47</v>
      </c>
      <c r="E242" s="23" t="s">
        <v>377</v>
      </c>
      <c r="F242" s="24" t="s">
        <v>134</v>
      </c>
      <c r="G242" s="25">
        <v>10</v>
      </c>
      <c r="H242" s="26">
        <v>0</v>
      </c>
      <c r="I242" s="26">
        <f>ROUND(ROUND(H242,2)*ROUND(G242,3),2)</f>
        <v>0</v>
      </c>
      <c r="O242">
        <f>(I242*21)/100</f>
        <v>0</v>
      </c>
      <c r="P242" t="s">
        <v>23</v>
      </c>
    </row>
    <row r="243" spans="1:5" ht="12.75" customHeight="1">
      <c r="A243" s="27" t="s">
        <v>50</v>
      </c>
      <c r="E243" s="28" t="s">
        <v>47</v>
      </c>
    </row>
    <row r="244" spans="1:5" ht="12.75" customHeight="1">
      <c r="A244" s="29" t="s">
        <v>52</v>
      </c>
      <c r="E244" s="30" t="s">
        <v>378</v>
      </c>
    </row>
    <row r="245" spans="1:5" ht="12.75" customHeight="1">
      <c r="A245" t="s">
        <v>53</v>
      </c>
      <c r="E245" s="28" t="s">
        <v>379</v>
      </c>
    </row>
    <row r="246" spans="1:16" ht="12.75" customHeight="1">
      <c r="A246" s="18" t="s">
        <v>45</v>
      </c>
      <c r="B246" s="22" t="s">
        <v>380</v>
      </c>
      <c r="C246" s="22" t="s">
        <v>381</v>
      </c>
      <c r="D246" s="18" t="s">
        <v>47</v>
      </c>
      <c r="E246" s="23" t="s">
        <v>382</v>
      </c>
      <c r="F246" s="24" t="s">
        <v>110</v>
      </c>
      <c r="G246" s="25">
        <v>1</v>
      </c>
      <c r="H246" s="26">
        <v>0</v>
      </c>
      <c r="I246" s="26">
        <f>ROUND(ROUND(H246,2)*ROUND(G246,3),2)</f>
        <v>0</v>
      </c>
      <c r="O246">
        <f>(I246*21)/100</f>
        <v>0</v>
      </c>
      <c r="P246" t="s">
        <v>23</v>
      </c>
    </row>
    <row r="247" spans="1:5" ht="12.75" customHeight="1">
      <c r="A247" s="27" t="s">
        <v>50</v>
      </c>
      <c r="E247" s="28" t="s">
        <v>47</v>
      </c>
    </row>
    <row r="248" spans="1:5" ht="12.75" customHeight="1">
      <c r="A248" s="29" t="s">
        <v>52</v>
      </c>
      <c r="E248" s="30" t="s">
        <v>383</v>
      </c>
    </row>
    <row r="249" spans="1:5" ht="216.75" customHeight="1">
      <c r="A249" t="s">
        <v>53</v>
      </c>
      <c r="E249" s="28" t="s">
        <v>206</v>
      </c>
    </row>
    <row r="250" spans="1:16" ht="12.75" customHeight="1">
      <c r="A250" s="18" t="s">
        <v>45</v>
      </c>
      <c r="B250" s="22" t="s">
        <v>384</v>
      </c>
      <c r="C250" s="22" t="s">
        <v>385</v>
      </c>
      <c r="D250" s="18" t="s">
        <v>47</v>
      </c>
      <c r="E250" s="23" t="s">
        <v>386</v>
      </c>
      <c r="F250" s="24" t="s">
        <v>110</v>
      </c>
      <c r="G250" s="25">
        <v>47.916</v>
      </c>
      <c r="H250" s="26">
        <v>0</v>
      </c>
      <c r="I250" s="26">
        <f>ROUND(ROUND(H250,2)*ROUND(G250,3),2)</f>
        <v>0</v>
      </c>
      <c r="O250">
        <f>(I250*21)/100</f>
        <v>0</v>
      </c>
      <c r="P250" t="s">
        <v>23</v>
      </c>
    </row>
    <row r="251" spans="1:5" ht="12.75" customHeight="1">
      <c r="A251" s="27" t="s">
        <v>50</v>
      </c>
      <c r="E251" s="28" t="s">
        <v>47</v>
      </c>
    </row>
    <row r="252" spans="1:5" ht="25.5" customHeight="1">
      <c r="A252" s="29" t="s">
        <v>52</v>
      </c>
      <c r="E252" s="30" t="s">
        <v>387</v>
      </c>
    </row>
    <row r="253" spans="1:5" ht="25.5" customHeight="1">
      <c r="A253" t="s">
        <v>53</v>
      </c>
      <c r="E253" s="28" t="s">
        <v>388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5"/>
      <c r="I2" s="5"/>
      <c r="P2" t="s">
        <v>22</v>
      </c>
    </row>
    <row r="3" spans="1:16" ht="15" customHeight="1">
      <c r="A3" t="s">
        <v>12</v>
      </c>
      <c r="B3" s="9" t="s">
        <v>14</v>
      </c>
      <c r="C3" s="39" t="s">
        <v>15</v>
      </c>
      <c r="D3" s="36"/>
      <c r="E3" s="10" t="s">
        <v>16</v>
      </c>
      <c r="F3" s="1"/>
      <c r="G3" s="8"/>
      <c r="H3" s="7" t="s">
        <v>389</v>
      </c>
      <c r="I3" s="31">
        <f>0+I8+I13</f>
        <v>0</v>
      </c>
      <c r="O3" t="s">
        <v>19</v>
      </c>
      <c r="P3" t="s">
        <v>23</v>
      </c>
    </row>
    <row r="4" spans="1:16" ht="15" customHeight="1">
      <c r="A4" t="s">
        <v>17</v>
      </c>
      <c r="B4" s="12" t="s">
        <v>18</v>
      </c>
      <c r="C4" s="40" t="s">
        <v>389</v>
      </c>
      <c r="D4" s="41"/>
      <c r="E4" s="13" t="s">
        <v>390</v>
      </c>
      <c r="F4" s="5"/>
      <c r="G4" s="5"/>
      <c r="H4" s="14"/>
      <c r="I4" s="14"/>
      <c r="O4" t="s">
        <v>20</v>
      </c>
      <c r="P4" t="s">
        <v>23</v>
      </c>
    </row>
    <row r="5" spans="1:16" ht="12.75" customHeight="1">
      <c r="A5" s="42" t="s">
        <v>26</v>
      </c>
      <c r="B5" s="42" t="s">
        <v>28</v>
      </c>
      <c r="C5" s="42" t="s">
        <v>30</v>
      </c>
      <c r="D5" s="42" t="s">
        <v>31</v>
      </c>
      <c r="E5" s="42" t="s">
        <v>32</v>
      </c>
      <c r="F5" s="42" t="s">
        <v>34</v>
      </c>
      <c r="G5" s="42" t="s">
        <v>36</v>
      </c>
      <c r="H5" s="42" t="s">
        <v>38</v>
      </c>
      <c r="I5" s="42"/>
      <c r="O5" t="s">
        <v>21</v>
      </c>
      <c r="P5" t="s">
        <v>23</v>
      </c>
    </row>
    <row r="6" spans="1:9" ht="12.75" customHeight="1">
      <c r="A6" s="42"/>
      <c r="B6" s="42"/>
      <c r="C6" s="42"/>
      <c r="D6" s="42"/>
      <c r="E6" s="42"/>
      <c r="F6" s="42"/>
      <c r="G6" s="42"/>
      <c r="H6" s="11" t="s">
        <v>39</v>
      </c>
      <c r="I6" s="11" t="s">
        <v>41</v>
      </c>
    </row>
    <row r="7" spans="1:9" ht="12.75" customHeight="1">
      <c r="A7" s="11" t="s">
        <v>27</v>
      </c>
      <c r="B7" s="11" t="s">
        <v>29</v>
      </c>
      <c r="C7" s="11" t="s">
        <v>23</v>
      </c>
      <c r="D7" s="11" t="s">
        <v>22</v>
      </c>
      <c r="E7" s="11" t="s">
        <v>33</v>
      </c>
      <c r="F7" s="11" t="s">
        <v>35</v>
      </c>
      <c r="G7" s="11" t="s">
        <v>37</v>
      </c>
      <c r="H7" s="11" t="s">
        <v>40</v>
      </c>
      <c r="I7" s="11" t="s">
        <v>42</v>
      </c>
    </row>
    <row r="8" spans="1:9" ht="12.75" customHeight="1">
      <c r="A8" s="14" t="s">
        <v>43</v>
      </c>
      <c r="B8" s="14"/>
      <c r="C8" s="19" t="s">
        <v>27</v>
      </c>
      <c r="D8" s="14"/>
      <c r="E8" s="20" t="s">
        <v>44</v>
      </c>
      <c r="F8" s="14"/>
      <c r="G8" s="14"/>
      <c r="H8" s="14"/>
      <c r="I8" s="21">
        <f>0+I9</f>
        <v>0</v>
      </c>
    </row>
    <row r="9" spans="1:16" ht="12.75" customHeight="1">
      <c r="A9" s="18" t="s">
        <v>45</v>
      </c>
      <c r="B9" s="22" t="s">
        <v>37</v>
      </c>
      <c r="C9" s="22" t="s">
        <v>47</v>
      </c>
      <c r="D9" s="18" t="s">
        <v>47</v>
      </c>
      <c r="E9" s="23" t="s">
        <v>391</v>
      </c>
      <c r="F9" s="24" t="s">
        <v>47</v>
      </c>
      <c r="G9" s="25">
        <v>1</v>
      </c>
      <c r="H9" s="26">
        <v>0</v>
      </c>
      <c r="I9" s="26">
        <f>ROUND(ROUND(H9,2)*ROUND(G9,3),2)</f>
        <v>0</v>
      </c>
      <c r="O9">
        <f>(I9*21)/100</f>
        <v>0</v>
      </c>
      <c r="P9" t="s">
        <v>23</v>
      </c>
    </row>
    <row r="10" spans="1:5" ht="12.75" customHeight="1">
      <c r="A10" s="27" t="s">
        <v>50</v>
      </c>
      <c r="E10" s="28" t="s">
        <v>47</v>
      </c>
    </row>
    <row r="11" spans="1:5" ht="12.75" customHeight="1">
      <c r="A11" s="29" t="s">
        <v>52</v>
      </c>
      <c r="E11" s="30" t="s">
        <v>392</v>
      </c>
    </row>
    <row r="12" spans="1:5" ht="12.75" customHeight="1">
      <c r="A12" t="s">
        <v>53</v>
      </c>
      <c r="E12" s="28" t="s">
        <v>47</v>
      </c>
    </row>
    <row r="13" spans="1:9" ht="12.75" customHeight="1">
      <c r="A13" s="1" t="s">
        <v>43</v>
      </c>
      <c r="B13" s="1"/>
      <c r="C13" s="3" t="s">
        <v>40</v>
      </c>
      <c r="D13" s="1"/>
      <c r="E13" s="17" t="s">
        <v>335</v>
      </c>
      <c r="F13" s="1"/>
      <c r="G13" s="1"/>
      <c r="H13" s="1"/>
      <c r="I13" s="32">
        <f>0</f>
        <v>0</v>
      </c>
    </row>
  </sheetData>
  <sheetProtection/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Marek</cp:lastModifiedBy>
  <dcterms:modified xsi:type="dcterms:W3CDTF">2017-03-27T21:21:58Z</dcterms:modified>
  <cp:category/>
  <cp:version/>
  <cp:contentType/>
  <cp:contentStatus/>
</cp:coreProperties>
</file>